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0"/>
  </bookViews>
  <sheets>
    <sheet name="36.СТ (3)" sheetId="1" r:id="rId1"/>
    <sheet name="0360ст. (3)" sheetId="2" r:id="rId2"/>
    <sheet name="сан" sheetId="3" r:id="rId3"/>
    <sheet name="прочий" sheetId="4" r:id="rId4"/>
    <sheet name="врач-36 (4)" sheetId="5" r:id="rId5"/>
    <sheet name="Лист1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<sst xmlns="http://schemas.openxmlformats.org/spreadsheetml/2006/main" count="457" uniqueCount="158">
  <si>
    <t>Должность</t>
  </si>
  <si>
    <t>Образование должностного оклада (тенге)</t>
  </si>
  <si>
    <t>№  пп</t>
  </si>
  <si>
    <t>Фамилия,имя, отчество</t>
  </si>
  <si>
    <t xml:space="preserve">  </t>
  </si>
  <si>
    <t xml:space="preserve"> </t>
  </si>
  <si>
    <t>Предусмотрено тарифной  сеткой</t>
  </si>
  <si>
    <t>в тенге</t>
  </si>
  <si>
    <t>в %</t>
  </si>
  <si>
    <t>За заведование</t>
  </si>
  <si>
    <t>разряд</t>
  </si>
  <si>
    <t>Объем работ по данной должности 1.0, 0.75, 0.5, 0.25 с указ.основ. работы</t>
  </si>
  <si>
    <t>Итого должност оклад</t>
  </si>
  <si>
    <t>Врачебный персонал</t>
  </si>
  <si>
    <t>стаж работы</t>
  </si>
  <si>
    <t>категория</t>
  </si>
  <si>
    <t xml:space="preserve">Врач анестезиолог                                                   </t>
  </si>
  <si>
    <t xml:space="preserve">За особые усл. труда вредность                           </t>
  </si>
  <si>
    <t>За психоэмоц. нагрузки</t>
  </si>
  <si>
    <t>БДО</t>
  </si>
  <si>
    <t>коэффициент для исчисления окладов</t>
  </si>
  <si>
    <t xml:space="preserve">Месячный фонд зарпл. по должност. окладу работника в тенге </t>
  </si>
  <si>
    <t>Повышение тарифной ставки (оклада)</t>
  </si>
  <si>
    <t>Пособие на оздоровление в тенге</t>
  </si>
  <si>
    <t>За работу в сельской местн</t>
  </si>
  <si>
    <t xml:space="preserve">в % </t>
  </si>
  <si>
    <t>Программа</t>
  </si>
  <si>
    <t xml:space="preserve">Врач хирург                                                             </t>
  </si>
  <si>
    <t>кол-во штатн единиц</t>
  </si>
  <si>
    <t xml:space="preserve">Месячный фонд, в тенге </t>
  </si>
  <si>
    <t xml:space="preserve">Врач терапевт                                                                   </t>
  </si>
  <si>
    <t>Акушерка</t>
  </si>
  <si>
    <t>Р4</t>
  </si>
  <si>
    <t>Водитель</t>
  </si>
  <si>
    <t>итого</t>
  </si>
  <si>
    <t>Средний мед.персонал</t>
  </si>
  <si>
    <t>Младший мед.персонал</t>
  </si>
  <si>
    <t>Сестра хозяйка</t>
  </si>
  <si>
    <t>Р5</t>
  </si>
  <si>
    <t>Всего</t>
  </si>
  <si>
    <t xml:space="preserve">Отделение анестезиологии </t>
  </si>
  <si>
    <t>Врач акуш-гинекол.</t>
  </si>
  <si>
    <t>Врач неонатолог</t>
  </si>
  <si>
    <t xml:space="preserve">Отделение трансфузиологии </t>
  </si>
  <si>
    <t>Общебольничный мед.персонал</t>
  </si>
  <si>
    <t>Главный врач</t>
  </si>
  <si>
    <t>Гл.мед.сестра</t>
  </si>
  <si>
    <t>Диет сестра</t>
  </si>
  <si>
    <t>М/с анестезиолог</t>
  </si>
  <si>
    <t>М/с днев.стац.</t>
  </si>
  <si>
    <t xml:space="preserve">М/с палатная </t>
  </si>
  <si>
    <t>М/с перел.крови</t>
  </si>
  <si>
    <t>мед.статист</t>
  </si>
  <si>
    <t>1</t>
  </si>
  <si>
    <t>Приёмное отделение</t>
  </si>
  <si>
    <t>Мед.сестра</t>
  </si>
  <si>
    <t>сан.операционная</t>
  </si>
  <si>
    <t>Сан.палатная</t>
  </si>
  <si>
    <t>Сан.буфетная</t>
  </si>
  <si>
    <t>Санитарка палат.</t>
  </si>
  <si>
    <t>всего</t>
  </si>
  <si>
    <t>Прочий персонал</t>
  </si>
  <si>
    <t>Зав. хозяйством</t>
  </si>
  <si>
    <t>Прачка</t>
  </si>
  <si>
    <t>Слесарь-сантехник</t>
  </si>
  <si>
    <t>Электрик</t>
  </si>
  <si>
    <t>Кух.работник</t>
  </si>
  <si>
    <t>Повар</t>
  </si>
  <si>
    <t>Инспектор О.К.</t>
  </si>
  <si>
    <t>Секретарь</t>
  </si>
  <si>
    <t>Механик</t>
  </si>
  <si>
    <t>Гл.бухгалтер</t>
  </si>
  <si>
    <t>Экономист</t>
  </si>
  <si>
    <t>Шмелёва Е.А.</t>
  </si>
  <si>
    <t>Бух.расчёт.ст.</t>
  </si>
  <si>
    <t>Бух.по питанию</t>
  </si>
  <si>
    <t>Бух.по закупу</t>
  </si>
  <si>
    <t>М/с операционая</t>
  </si>
  <si>
    <t>Утверждаю</t>
  </si>
  <si>
    <t>Управления Здравоохранения</t>
  </si>
  <si>
    <t>Костанайской области</t>
  </si>
  <si>
    <t>средние</t>
  </si>
  <si>
    <t>младшие</t>
  </si>
  <si>
    <t>прочие</t>
  </si>
  <si>
    <t>врачи</t>
  </si>
  <si>
    <t>Тарификационная комиссия</t>
  </si>
  <si>
    <t>Главный бухгалтер</t>
  </si>
  <si>
    <t>Инспектор о.к.</t>
  </si>
  <si>
    <t>Главная мед.сестра</t>
  </si>
  <si>
    <t>Дневной стационар</t>
  </si>
  <si>
    <t>Врач дневн. Стац.</t>
  </si>
  <si>
    <t xml:space="preserve">Зав.отделен.                                                             </t>
  </si>
  <si>
    <t>санитарка</t>
  </si>
  <si>
    <t>Бух.по финанс.учёт.</t>
  </si>
  <si>
    <t>Переводчик каз.яз.</t>
  </si>
  <si>
    <t>Родильное отдиление  на 4 койки: из них 2к-родильные,1к-патология ,1-гинекологические</t>
  </si>
  <si>
    <t>Родильное отделение  на 4 койки</t>
  </si>
  <si>
    <t>Старш.медсестра.</t>
  </si>
  <si>
    <t xml:space="preserve">За особые усл. труда                            </t>
  </si>
  <si>
    <t>М/с.палатная х.о</t>
  </si>
  <si>
    <t>М/с палатная х.о</t>
  </si>
  <si>
    <t>Родильное отдиление  на 4 коек</t>
  </si>
  <si>
    <t>Доплата за классность</t>
  </si>
  <si>
    <t>А1-3</t>
  </si>
  <si>
    <t>В2-4</t>
  </si>
  <si>
    <t>В4-2</t>
  </si>
  <si>
    <t>В4-4</t>
  </si>
  <si>
    <t>В4-1</t>
  </si>
  <si>
    <t>С-3</t>
  </si>
  <si>
    <t>С-2</t>
  </si>
  <si>
    <t>А2-3</t>
  </si>
  <si>
    <t>C-2</t>
  </si>
  <si>
    <t>Р-4</t>
  </si>
  <si>
    <t>Р-2</t>
  </si>
  <si>
    <t xml:space="preserve">                                                Комплексное отделение на 17 коек:терапевтических-9 коек,педиатрических-1 койка,хирургических-7 коек</t>
  </si>
  <si>
    <t>0,75</t>
  </si>
  <si>
    <t>выш.</t>
  </si>
  <si>
    <t>Дощанова А.</t>
  </si>
  <si>
    <t xml:space="preserve">Зав.отделен.хирур.                                                             </t>
  </si>
  <si>
    <t>Уборщик служ помещ.</t>
  </si>
  <si>
    <t>D</t>
  </si>
  <si>
    <t>Юрист</t>
  </si>
  <si>
    <t>Врач транфузиолог</t>
  </si>
  <si>
    <t>М/с перевязочная</t>
  </si>
  <si>
    <t>В.В.Голубев</t>
  </si>
  <si>
    <t>Фельдшер</t>
  </si>
  <si>
    <t>кладовщик</t>
  </si>
  <si>
    <t>067-100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</si>
  <si>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</si>
  <si>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надбавка 30%</t>
  </si>
  <si>
    <t>Инфекционное отделение на 5 коек</t>
  </si>
  <si>
    <t>Санитарка буфет.</t>
  </si>
  <si>
    <t>Мед.сестра палат.</t>
  </si>
  <si>
    <t>Инфекционное отделение</t>
  </si>
  <si>
    <t>Врач инфекционист</t>
  </si>
  <si>
    <t>4 койки восстановительного лечения и медицинской реабилитации</t>
  </si>
  <si>
    <t>Врач реабилитолог</t>
  </si>
  <si>
    <t>м/сестр по леч.ф.</t>
  </si>
  <si>
    <t>м/сестр по физиот.</t>
  </si>
  <si>
    <t>м/сестр по массаж.</t>
  </si>
  <si>
    <t>0,25</t>
  </si>
  <si>
    <t>надбавка  %</t>
  </si>
  <si>
    <t>C-3</t>
  </si>
  <si>
    <t>3</t>
  </si>
  <si>
    <t>Ракко Н.А.</t>
  </si>
  <si>
    <t>Утешева А.К.</t>
  </si>
  <si>
    <t>Тарификационный список работников КГП "Карасуская РБ"</t>
  </si>
  <si>
    <t>поправочный коэффициент          2,02</t>
  </si>
  <si>
    <t>ГКП Карасуская РБ</t>
  </si>
  <si>
    <t>поправочный коэффициент          2,63</t>
  </si>
  <si>
    <t>Дневной стационар на 18 коек</t>
  </si>
  <si>
    <t>м/с процедурная</t>
  </si>
  <si>
    <t>Рабочий по обслуж.зд</t>
  </si>
  <si>
    <t>по состоянию на 01.01.2023 г.</t>
  </si>
  <si>
    <t xml:space="preserve">                                          Комплексное отделение на 14 коек:паллиативная -1койка,терапевтических-6 коек, педиатрических-1 койка, хирургических-6 коек,4 койки реабилитации </t>
  </si>
  <si>
    <t xml:space="preserve">поправочный коэффициент          </t>
  </si>
  <si>
    <t>высш.</t>
  </si>
  <si>
    <t>В2-3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</si>
</sst>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00000"/>
    <numFmt numFmtId="177" formatCode="0;[Red]0"/>
  </numFmts>
  <fonts count="5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2"/>
    </font>
    <font>
      <b/>
      <i/>
      <u val="single"/>
      <sz val="10"/>
      <name val="Arial Cyr"/>
      <family val="0"/>
    </font>
    <font>
      <b/>
      <sz val="11"/>
      <name val="Arial Cyr"/>
      <family val="0"/>
    </font>
    <font>
      <b/>
      <i/>
      <u val="single"/>
      <sz val="8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u val="single"/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i/>
      <u val="single"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8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4" fontId="10" fillId="0" borderId="0" xfId="0" applyNumberFormat="1" applyFont="1" applyFill="1" applyAlignment="1">
      <alignment horizontal="center" wrapText="1"/>
    </xf>
    <xf numFmtId="1" fontId="10" fillId="0" borderId="0" xfId="0" applyNumberFormat="1" applyFont="1" applyFill="1" applyAlignment="1">
      <alignment horizontal="center" wrapText="1"/>
    </xf>
    <xf numFmtId="2" fontId="10" fillId="0" borderId="0" xfId="0" applyNumberFormat="1" applyFont="1" applyFill="1" applyAlignment="1">
      <alignment horizontal="center" wrapText="1"/>
    </xf>
    <xf numFmtId="2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0" fillId="0" borderId="0" xfId="0" applyNumberFormat="1" applyFont="1" applyFill="1" applyAlignment="1">
      <alignment horizontal="left" vertical="center" wrapText="1"/>
    </xf>
    <xf numFmtId="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wrapText="1"/>
    </xf>
    <xf numFmtId="2" fontId="12" fillId="0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2" fontId="15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1" fontId="11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 wrapText="1"/>
    </xf>
    <xf numFmtId="1" fontId="18" fillId="0" borderId="0" xfId="0" applyNumberFormat="1" applyFont="1" applyFill="1" applyBorder="1" applyAlignment="1">
      <alignment/>
    </xf>
    <xf numFmtId="49" fontId="14" fillId="0" borderId="0" xfId="0" applyNumberFormat="1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 vertical="top" wrapText="1"/>
    </xf>
    <xf numFmtId="2" fontId="2" fillId="0" borderId="19" xfId="0" applyNumberFormat="1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left"/>
    </xf>
    <xf numFmtId="9" fontId="0" fillId="0" borderId="12" xfId="0" applyNumberForma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9" fontId="0" fillId="0" borderId="12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/>
    </xf>
    <xf numFmtId="2" fontId="2" fillId="0" borderId="20" xfId="0" applyNumberFormat="1" applyFont="1" applyFill="1" applyBorder="1" applyAlignment="1">
      <alignment horizontal="center" vertical="top" wrapText="1"/>
    </xf>
    <xf numFmtId="2" fontId="2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/>
    </xf>
    <xf numFmtId="0" fontId="0" fillId="0" borderId="12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DV155"/>
  <sheetViews>
    <sheetView tabSelected="1" zoomScalePageLayoutView="0" workbookViewId="0" topLeftCell="A1">
      <selection activeCell="AI27" sqref="AI27"/>
    </sheetView>
  </sheetViews>
  <sheetFormatPr defaultColWidth="9.00390625" defaultRowHeight="12.75"/>
  <cols>
    <col min="1" max="1" width="2.75390625" style="9" customWidth="1"/>
    <col min="2" max="2" width="16.00390625" style="6" customWidth="1"/>
    <col min="3" max="3" width="13.75390625" style="6" customWidth="1"/>
    <col min="4" max="4" width="5.00390625" style="9" customWidth="1"/>
    <col min="5" max="5" width="5.875" style="6" customWidth="1"/>
    <col min="6" max="6" width="5.625" style="13" customWidth="1"/>
    <col min="7" max="7" width="6.125" style="6" customWidth="1"/>
    <col min="8" max="9" width="5.875" style="6" customWidth="1"/>
    <col min="10" max="10" width="7.00390625" style="6" customWidth="1"/>
    <col min="11" max="11" width="4.125" style="6" customWidth="1"/>
    <col min="12" max="12" width="6.125" style="6" customWidth="1"/>
    <col min="13" max="13" width="0.12890625" style="6" customWidth="1"/>
    <col min="14" max="14" width="2.875" style="6" customWidth="1"/>
    <col min="15" max="15" width="4.375" style="6" customWidth="1"/>
    <col min="16" max="16" width="5.125" style="6" customWidth="1"/>
    <col min="17" max="17" width="4.125" style="6" customWidth="1"/>
    <col min="18" max="18" width="5.125" style="6" customWidth="1"/>
    <col min="19" max="19" width="4.75390625" style="6" customWidth="1"/>
    <col min="20" max="20" width="5.625" style="6" customWidth="1"/>
    <col min="21" max="21" width="3.75390625" style="6" customWidth="1"/>
    <col min="22" max="22" width="6.75390625" style="6" customWidth="1"/>
    <col min="23" max="23" width="6.375" style="6" customWidth="1"/>
    <col min="24" max="24" width="6.125" style="14" customWidth="1"/>
    <col min="25" max="25" width="9.75390625" style="9" customWidth="1"/>
    <col min="26" max="26" width="5.00390625" style="9" customWidth="1"/>
    <col min="27" max="27" width="9.25390625" style="9" customWidth="1"/>
    <col min="28" max="28" width="7.625" style="6" customWidth="1"/>
    <col min="29" max="29" width="8.375" style="6" customWidth="1"/>
    <col min="30" max="30" width="8.25390625" style="6" customWidth="1"/>
    <col min="31" max="31" width="9.375" style="6" customWidth="1"/>
    <col min="32" max="32" width="4.875" style="6" customWidth="1"/>
    <col min="33" max="33" width="9.125" style="6" customWidth="1"/>
    <col min="34" max="34" width="8.25390625" style="6" customWidth="1"/>
    <col min="35" max="16384" width="9.125" style="6" customWidth="1"/>
  </cols>
  <sheetData>
    <row r="1" spans="1:26" ht="15.75">
      <c r="A1" s="87"/>
      <c r="B1" s="87"/>
      <c r="C1" s="129" t="s">
        <v>146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40"/>
    </row>
    <row r="2" spans="10:16" ht="15">
      <c r="J2" s="22" t="s">
        <v>153</v>
      </c>
      <c r="K2" s="22"/>
      <c r="L2" s="22"/>
      <c r="M2" s="22"/>
      <c r="N2" s="22"/>
      <c r="O2" s="22"/>
      <c r="P2" s="22"/>
    </row>
    <row r="3" spans="10:16" ht="15">
      <c r="J3" s="79" t="s">
        <v>35</v>
      </c>
      <c r="K3" s="79"/>
      <c r="L3" s="79"/>
      <c r="M3" s="79"/>
      <c r="N3" s="79"/>
      <c r="O3" s="79"/>
      <c r="P3" s="22"/>
    </row>
    <row r="4" spans="1:126" ht="12.75" customHeight="1">
      <c r="A4" s="125" t="s">
        <v>2</v>
      </c>
      <c r="B4" s="125" t="s">
        <v>0</v>
      </c>
      <c r="C4" s="125" t="s">
        <v>3</v>
      </c>
      <c r="D4" s="107" t="s">
        <v>10</v>
      </c>
      <c r="E4" s="125" t="s">
        <v>14</v>
      </c>
      <c r="F4" s="130" t="s">
        <v>15</v>
      </c>
      <c r="G4" s="107" t="s">
        <v>19</v>
      </c>
      <c r="H4" s="109" t="s">
        <v>20</v>
      </c>
      <c r="I4" s="109" t="s">
        <v>147</v>
      </c>
      <c r="J4" s="112" t="s">
        <v>1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4"/>
      <c r="X4" s="120" t="s">
        <v>11</v>
      </c>
      <c r="Y4" s="123" t="s">
        <v>21</v>
      </c>
      <c r="Z4" s="119" t="s">
        <v>23</v>
      </c>
      <c r="AA4" s="119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</row>
    <row r="5" spans="1:126" ht="12.75" customHeight="1">
      <c r="A5" s="126"/>
      <c r="B5" s="126"/>
      <c r="C5" s="126"/>
      <c r="D5" s="108"/>
      <c r="E5" s="126"/>
      <c r="F5" s="130"/>
      <c r="G5" s="108"/>
      <c r="H5" s="110"/>
      <c r="I5" s="110"/>
      <c r="J5" s="123" t="s">
        <v>6</v>
      </c>
      <c r="K5" s="128" t="s">
        <v>22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1"/>
      <c r="Y5" s="124"/>
      <c r="Z5" s="119"/>
      <c r="AA5" s="119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</row>
    <row r="6" spans="1:126" ht="47.25" customHeight="1">
      <c r="A6" s="126"/>
      <c r="B6" s="126"/>
      <c r="C6" s="126"/>
      <c r="D6" s="107"/>
      <c r="E6" s="126"/>
      <c r="F6" s="130"/>
      <c r="G6" s="107"/>
      <c r="H6" s="110"/>
      <c r="I6" s="110"/>
      <c r="J6" s="124"/>
      <c r="K6" s="119" t="s">
        <v>24</v>
      </c>
      <c r="L6" s="119"/>
      <c r="M6" s="115" t="s">
        <v>9</v>
      </c>
      <c r="N6" s="118"/>
      <c r="O6" s="115" t="s">
        <v>98</v>
      </c>
      <c r="P6" s="116"/>
      <c r="Q6" s="115" t="s">
        <v>17</v>
      </c>
      <c r="R6" s="116"/>
      <c r="S6" s="117" t="s">
        <v>18</v>
      </c>
      <c r="T6" s="117"/>
      <c r="U6" s="115" t="s">
        <v>9</v>
      </c>
      <c r="V6" s="118"/>
      <c r="W6" s="110" t="s">
        <v>12</v>
      </c>
      <c r="X6" s="121"/>
      <c r="Y6" s="124"/>
      <c r="Z6" s="119" t="s">
        <v>28</v>
      </c>
      <c r="AA6" s="119" t="s">
        <v>29</v>
      </c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1:126" ht="39" customHeight="1">
      <c r="A7" s="127"/>
      <c r="B7" s="127"/>
      <c r="C7" s="127"/>
      <c r="D7" s="107"/>
      <c r="E7" s="127"/>
      <c r="F7" s="130"/>
      <c r="G7" s="107"/>
      <c r="H7" s="111"/>
      <c r="I7" s="111"/>
      <c r="J7" s="117"/>
      <c r="K7" s="23" t="s">
        <v>25</v>
      </c>
      <c r="L7" s="23" t="s">
        <v>7</v>
      </c>
      <c r="M7" s="23" t="s">
        <v>8</v>
      </c>
      <c r="N7" s="23" t="s">
        <v>7</v>
      </c>
      <c r="O7" s="23" t="s">
        <v>8</v>
      </c>
      <c r="P7" s="23" t="s">
        <v>7</v>
      </c>
      <c r="Q7" s="23" t="s">
        <v>8</v>
      </c>
      <c r="R7" s="23" t="s">
        <v>7</v>
      </c>
      <c r="S7" s="23" t="s">
        <v>8</v>
      </c>
      <c r="T7" s="23" t="s">
        <v>7</v>
      </c>
      <c r="U7" s="23" t="s">
        <v>8</v>
      </c>
      <c r="V7" s="23" t="s">
        <v>7</v>
      </c>
      <c r="W7" s="111"/>
      <c r="X7" s="122"/>
      <c r="Y7" s="117"/>
      <c r="Z7" s="119"/>
      <c r="AA7" s="119"/>
      <c r="AB7" s="15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7"/>
      <c r="AN7" s="17"/>
      <c r="AO7" s="1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 t="s">
        <v>4</v>
      </c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</row>
    <row r="8" spans="1:126" s="13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  <c r="R8" s="24">
        <v>17</v>
      </c>
      <c r="S8" s="24">
        <v>18</v>
      </c>
      <c r="T8" s="24">
        <v>19</v>
      </c>
      <c r="U8" s="24">
        <v>20</v>
      </c>
      <c r="V8" s="24">
        <v>21</v>
      </c>
      <c r="W8" s="24">
        <v>22</v>
      </c>
      <c r="X8" s="24">
        <v>23</v>
      </c>
      <c r="Y8" s="24">
        <v>24</v>
      </c>
      <c r="Z8" s="24">
        <v>25</v>
      </c>
      <c r="AA8" s="24">
        <v>26</v>
      </c>
      <c r="AB8" s="18"/>
      <c r="AC8" s="18"/>
      <c r="AD8" s="19"/>
      <c r="AE8" s="19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</row>
    <row r="9" spans="1:126" s="13" customFormat="1" ht="12.75">
      <c r="A9" s="2"/>
      <c r="B9" s="18"/>
      <c r="C9" s="18"/>
      <c r="D9" s="9"/>
      <c r="E9" s="28"/>
      <c r="F9" s="28"/>
      <c r="G9" s="29" t="s">
        <v>44</v>
      </c>
      <c r="H9" s="29"/>
      <c r="I9" s="29"/>
      <c r="J9" s="29"/>
      <c r="K9" s="29"/>
      <c r="L9" s="29"/>
      <c r="M9" s="28"/>
      <c r="N9" s="28"/>
      <c r="O9" s="28"/>
      <c r="P9" s="28"/>
      <c r="Q9" s="30"/>
      <c r="R9" s="21"/>
      <c r="S9" s="21"/>
      <c r="T9" s="21"/>
      <c r="U9" s="21"/>
      <c r="V9" s="21"/>
      <c r="W9" s="25"/>
      <c r="X9" s="26"/>
      <c r="Y9" s="25"/>
      <c r="Z9" s="25"/>
      <c r="AA9" s="25"/>
      <c r="AB9" s="18"/>
      <c r="AC9" s="18"/>
      <c r="AD9" s="19"/>
      <c r="AE9" s="19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</row>
    <row r="10" spans="1:126" ht="12.75">
      <c r="A10" s="2">
        <v>1</v>
      </c>
      <c r="B10" s="52" t="s">
        <v>46</v>
      </c>
      <c r="C10" s="56"/>
      <c r="D10" s="2" t="s">
        <v>106</v>
      </c>
      <c r="E10" s="5">
        <v>16.04</v>
      </c>
      <c r="F10" s="4" t="s">
        <v>156</v>
      </c>
      <c r="G10" s="2">
        <v>17697</v>
      </c>
      <c r="H10" s="2">
        <v>4.4</v>
      </c>
      <c r="I10" s="2">
        <v>2.34</v>
      </c>
      <c r="J10" s="4">
        <f>G10*H10*I10</f>
        <v>182208.312</v>
      </c>
      <c r="K10" s="4">
        <v>25</v>
      </c>
      <c r="L10" s="4">
        <f>G10*H10*I10*K10/100</f>
        <v>45552.078</v>
      </c>
      <c r="M10" s="4">
        <v>5</v>
      </c>
      <c r="N10" s="31"/>
      <c r="O10" s="31">
        <v>10</v>
      </c>
      <c r="P10" s="4">
        <f>L10*M10*O10/100</f>
        <v>22776.039000000004</v>
      </c>
      <c r="Q10" s="4"/>
      <c r="R10" s="31"/>
      <c r="S10" s="31"/>
      <c r="T10" s="31"/>
      <c r="U10" s="4">
        <v>30</v>
      </c>
      <c r="V10" s="4">
        <v>5309</v>
      </c>
      <c r="W10" s="4">
        <f>J10+L10+N10+P10+R10+T10+V10</f>
        <v>255845.429</v>
      </c>
      <c r="X10" s="26">
        <v>1</v>
      </c>
      <c r="Y10" s="31">
        <f>W10*X10</f>
        <v>255845.429</v>
      </c>
      <c r="Z10" s="25">
        <f>X10</f>
        <v>1</v>
      </c>
      <c r="AA10" s="31">
        <f>J10+L10</f>
        <v>227760.39</v>
      </c>
      <c r="AB10" s="21"/>
      <c r="AC10" s="90"/>
      <c r="AD10" s="90"/>
      <c r="AE10" s="90"/>
      <c r="AF10" s="89"/>
      <c r="AG10" s="45"/>
      <c r="AH10" s="89"/>
      <c r="AI10" s="89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</row>
    <row r="11" spans="1:126" ht="12.75">
      <c r="A11" s="2">
        <v>2</v>
      </c>
      <c r="B11" s="52" t="s">
        <v>47</v>
      </c>
      <c r="C11" s="1"/>
      <c r="D11" s="2" t="s">
        <v>106</v>
      </c>
      <c r="E11" s="5">
        <v>20</v>
      </c>
      <c r="F11" s="4"/>
      <c r="G11" s="2">
        <v>17697</v>
      </c>
      <c r="H11" s="2">
        <v>3.69</v>
      </c>
      <c r="I11" s="2">
        <v>2.34</v>
      </c>
      <c r="J11" s="4">
        <f>G11*H11*I11</f>
        <v>152806.51619999998</v>
      </c>
      <c r="K11" s="4">
        <v>25</v>
      </c>
      <c r="L11" s="4">
        <f>G11*H11*I11*K11/100</f>
        <v>38201.629049999996</v>
      </c>
      <c r="M11" s="4">
        <v>5</v>
      </c>
      <c r="N11" s="4"/>
      <c r="O11" s="4">
        <v>10</v>
      </c>
      <c r="P11" s="4">
        <f>L11*M11*O11/100</f>
        <v>19100.814524999998</v>
      </c>
      <c r="Q11" s="4"/>
      <c r="R11" s="31"/>
      <c r="S11" s="4"/>
      <c r="T11" s="4"/>
      <c r="U11" s="4"/>
      <c r="V11" s="7"/>
      <c r="W11" s="4">
        <f>J11+L11+N11+P11+R11+T11+V11</f>
        <v>210108.95977499997</v>
      </c>
      <c r="X11" s="26">
        <v>0.25</v>
      </c>
      <c r="Y11" s="31">
        <f>W11*X11</f>
        <v>52527.23994374999</v>
      </c>
      <c r="Z11" s="25"/>
      <c r="AA11" s="31"/>
      <c r="AB11" s="21"/>
      <c r="AC11" s="90"/>
      <c r="AD11" s="90"/>
      <c r="AE11" s="90"/>
      <c r="AF11" s="89"/>
      <c r="AG11" s="45"/>
      <c r="AH11" s="89"/>
      <c r="AI11" s="89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</row>
    <row r="12" spans="1:126" ht="12.75">
      <c r="A12" s="66">
        <v>3</v>
      </c>
      <c r="B12" s="56" t="s">
        <v>52</v>
      </c>
      <c r="C12" s="1"/>
      <c r="D12" s="2" t="s">
        <v>106</v>
      </c>
      <c r="E12" s="5">
        <v>20</v>
      </c>
      <c r="F12" s="4"/>
      <c r="G12" s="2">
        <v>17697</v>
      </c>
      <c r="H12" s="2">
        <v>3.69</v>
      </c>
      <c r="I12" s="2">
        <v>2.34</v>
      </c>
      <c r="J12" s="4">
        <f>G12*H12*I12</f>
        <v>152806.51619999998</v>
      </c>
      <c r="K12" s="2">
        <v>25</v>
      </c>
      <c r="L12" s="4">
        <f>G12*H12*I12*K12/100</f>
        <v>38201.629049999996</v>
      </c>
      <c r="M12" s="4">
        <v>5</v>
      </c>
      <c r="N12" s="4"/>
      <c r="O12" s="4">
        <v>10</v>
      </c>
      <c r="P12" s="4">
        <f>L12*M12*O12/100</f>
        <v>19100.814524999998</v>
      </c>
      <c r="Q12" s="4"/>
      <c r="R12" s="4"/>
      <c r="S12" s="4"/>
      <c r="T12" s="4"/>
      <c r="U12" s="4"/>
      <c r="V12" s="7"/>
      <c r="W12" s="4">
        <f>J12+L12+N12+P12+R12+T12+V12</f>
        <v>210108.95977499997</v>
      </c>
      <c r="X12" s="67" t="s">
        <v>115</v>
      </c>
      <c r="Y12" s="31">
        <f>W12*X12</f>
        <v>157581.71983124997</v>
      </c>
      <c r="Z12" s="58"/>
      <c r="AA12" s="58"/>
      <c r="AB12" s="7"/>
      <c r="AC12" s="89"/>
      <c r="AD12" s="89"/>
      <c r="AE12" s="89"/>
      <c r="AF12" s="89"/>
      <c r="AG12" s="45"/>
      <c r="AH12" s="89"/>
      <c r="AI12" s="89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</row>
    <row r="13" spans="1:126" ht="12.75">
      <c r="A13" s="2"/>
      <c r="B13" s="43" t="s">
        <v>34</v>
      </c>
      <c r="C13" s="1"/>
      <c r="D13" s="2"/>
      <c r="E13" s="5"/>
      <c r="F13" s="4"/>
      <c r="G13" s="2"/>
      <c r="H13" s="2"/>
      <c r="I13" s="2"/>
      <c r="J13" s="4"/>
      <c r="K13" s="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6">
        <f>X12+X11+X10</f>
        <v>2</v>
      </c>
      <c r="Y13" s="50">
        <f>SUM(Y10:Y12)</f>
        <v>465954.38877499994</v>
      </c>
      <c r="Z13" s="50">
        <f>SUM(Z10:Z12)</f>
        <v>1</v>
      </c>
      <c r="AA13" s="50">
        <f>SUM(AA10:AA12)</f>
        <v>227760.39</v>
      </c>
      <c r="AB13" s="7"/>
      <c r="AC13" s="89"/>
      <c r="AD13" s="49"/>
      <c r="AE13" s="47"/>
      <c r="AF13" s="47"/>
      <c r="AG13" s="45"/>
      <c r="AH13" s="89"/>
      <c r="AI13" s="89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</row>
    <row r="14" spans="1:126" ht="12.75">
      <c r="A14" s="2"/>
      <c r="B14" s="27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25"/>
      <c r="AA14" s="5"/>
      <c r="AB14" s="7"/>
      <c r="AC14" s="89"/>
      <c r="AD14" s="89"/>
      <c r="AE14" s="89"/>
      <c r="AF14" s="89"/>
      <c r="AG14" s="45"/>
      <c r="AH14" s="89"/>
      <c r="AI14" s="89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</row>
    <row r="15" spans="1:126" ht="22.5" customHeight="1">
      <c r="A15" s="2"/>
      <c r="B15" s="27"/>
      <c r="C15" s="100"/>
      <c r="D15" s="105" t="s">
        <v>154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30"/>
      <c r="AB15" s="30"/>
      <c r="AC15" s="102"/>
      <c r="AD15" s="89"/>
      <c r="AE15" s="89"/>
      <c r="AF15" s="89"/>
      <c r="AG15" s="45"/>
      <c r="AH15" s="89"/>
      <c r="AI15" s="89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</row>
    <row r="16" spans="1:126" ht="12.75">
      <c r="A16" s="2">
        <v>1</v>
      </c>
      <c r="B16" s="43" t="s">
        <v>97</v>
      </c>
      <c r="C16" s="81"/>
      <c r="D16" s="2" t="s">
        <v>106</v>
      </c>
      <c r="E16" s="5">
        <v>20</v>
      </c>
      <c r="F16" s="4"/>
      <c r="G16" s="2">
        <v>17697</v>
      </c>
      <c r="H16" s="2">
        <v>3.69</v>
      </c>
      <c r="I16" s="2">
        <v>2.34</v>
      </c>
      <c r="J16" s="4">
        <f aca="true" t="shared" si="0" ref="J16:J22">G16*H16*I16</f>
        <v>152806.51619999998</v>
      </c>
      <c r="K16" s="2">
        <v>25</v>
      </c>
      <c r="L16" s="4">
        <f aca="true" t="shared" si="1" ref="L16:L22">G16*H16*I16*K16/100</f>
        <v>38201.629049999996</v>
      </c>
      <c r="M16" s="4">
        <v>5</v>
      </c>
      <c r="N16" s="4"/>
      <c r="O16" s="4">
        <v>10</v>
      </c>
      <c r="P16" s="4">
        <f aca="true" t="shared" si="2" ref="P16:P22">L16*M16*O16/100</f>
        <v>19100.814524999998</v>
      </c>
      <c r="Q16" s="4"/>
      <c r="R16" s="4"/>
      <c r="S16" s="4"/>
      <c r="T16" s="4"/>
      <c r="U16" s="4">
        <v>25</v>
      </c>
      <c r="V16" s="7">
        <v>4424</v>
      </c>
      <c r="W16" s="4">
        <f aca="true" t="shared" si="3" ref="W16:W26">J16+L16+N16+P16+R16+T16+V16</f>
        <v>214532.95977499997</v>
      </c>
      <c r="X16" s="57">
        <v>0.5</v>
      </c>
      <c r="Y16" s="31">
        <f aca="true" t="shared" si="4" ref="Y16:Y23">W16*X16</f>
        <v>107266.47988749998</v>
      </c>
      <c r="Z16" s="67"/>
      <c r="AA16" s="58"/>
      <c r="AB16" s="7"/>
      <c r="AC16" s="89"/>
      <c r="AD16" s="89"/>
      <c r="AE16" s="89"/>
      <c r="AF16" s="89"/>
      <c r="AG16" s="45"/>
      <c r="AH16" s="89"/>
      <c r="AI16" s="89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</row>
    <row r="17" spans="1:126" ht="13.5" customHeight="1">
      <c r="A17" s="2">
        <v>2</v>
      </c>
      <c r="B17" s="48" t="s">
        <v>99</v>
      </c>
      <c r="C17" s="81"/>
      <c r="D17" s="2" t="s">
        <v>105</v>
      </c>
      <c r="E17" s="5">
        <v>24.09</v>
      </c>
      <c r="F17" s="4">
        <v>1</v>
      </c>
      <c r="G17" s="2">
        <v>17697</v>
      </c>
      <c r="H17" s="2">
        <v>4.34</v>
      </c>
      <c r="I17" s="2">
        <v>2.34</v>
      </c>
      <c r="J17" s="4">
        <f t="shared" si="0"/>
        <v>179723.65319999997</v>
      </c>
      <c r="K17" s="4">
        <v>25</v>
      </c>
      <c r="L17" s="4">
        <f t="shared" si="1"/>
        <v>44930.91329999999</v>
      </c>
      <c r="M17" s="4">
        <v>5</v>
      </c>
      <c r="N17" s="4"/>
      <c r="O17" s="4">
        <v>10</v>
      </c>
      <c r="P17" s="4">
        <f t="shared" si="2"/>
        <v>22465.456649999996</v>
      </c>
      <c r="Q17" s="4"/>
      <c r="R17" s="31"/>
      <c r="S17" s="4">
        <v>50</v>
      </c>
      <c r="T17" s="4">
        <v>8848</v>
      </c>
      <c r="U17" s="4"/>
      <c r="V17" s="7"/>
      <c r="W17" s="4">
        <f t="shared" si="3"/>
        <v>255968.02314999996</v>
      </c>
      <c r="X17" s="57">
        <v>1</v>
      </c>
      <c r="Y17" s="31">
        <f t="shared" si="4"/>
        <v>255968.02314999996</v>
      </c>
      <c r="Z17" s="25">
        <v>1</v>
      </c>
      <c r="AA17" s="31">
        <f>J16+L16</f>
        <v>191008.14524999997</v>
      </c>
      <c r="AB17" s="7"/>
      <c r="AC17" s="89"/>
      <c r="AD17" s="89"/>
      <c r="AE17" s="89"/>
      <c r="AF17" s="89"/>
      <c r="AG17" s="45"/>
      <c r="AH17" s="89"/>
      <c r="AI17" s="89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</row>
    <row r="18" spans="1:126" ht="12.75">
      <c r="A18" s="2">
        <v>3</v>
      </c>
      <c r="B18" s="43" t="s">
        <v>100</v>
      </c>
      <c r="C18" s="81"/>
      <c r="D18" s="2" t="s">
        <v>106</v>
      </c>
      <c r="E18" s="5">
        <v>27.09</v>
      </c>
      <c r="F18" s="4"/>
      <c r="G18" s="2">
        <v>17697</v>
      </c>
      <c r="H18" s="2">
        <v>3.73</v>
      </c>
      <c r="I18" s="2">
        <v>2.34</v>
      </c>
      <c r="J18" s="4">
        <f t="shared" si="0"/>
        <v>154462.95539999998</v>
      </c>
      <c r="K18" s="2">
        <v>25</v>
      </c>
      <c r="L18" s="4">
        <f t="shared" si="1"/>
        <v>38615.738849999994</v>
      </c>
      <c r="M18" s="4">
        <v>5</v>
      </c>
      <c r="N18" s="4"/>
      <c r="O18" s="4">
        <v>10</v>
      </c>
      <c r="P18" s="4">
        <f t="shared" si="2"/>
        <v>19307.869424999997</v>
      </c>
      <c r="Q18" s="4"/>
      <c r="R18" s="4"/>
      <c r="S18" s="4">
        <v>50</v>
      </c>
      <c r="T18" s="4">
        <v>8848</v>
      </c>
      <c r="U18" s="4"/>
      <c r="V18" s="7"/>
      <c r="W18" s="4">
        <f t="shared" si="3"/>
        <v>221234.56367499998</v>
      </c>
      <c r="X18" s="57">
        <v>1</v>
      </c>
      <c r="Y18" s="31">
        <f t="shared" si="4"/>
        <v>221234.56367499998</v>
      </c>
      <c r="Z18" s="58">
        <v>1</v>
      </c>
      <c r="AA18" s="31">
        <f>J17+L17</f>
        <v>224654.56649999996</v>
      </c>
      <c r="AB18" s="61"/>
      <c r="AC18" s="89"/>
      <c r="AD18" s="89"/>
      <c r="AE18" s="89"/>
      <c r="AF18" s="89"/>
      <c r="AG18" s="45"/>
      <c r="AH18" s="89"/>
      <c r="AI18" s="89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</row>
    <row r="19" spans="1:126" ht="12.75">
      <c r="A19" s="2">
        <v>4</v>
      </c>
      <c r="B19" s="43" t="s">
        <v>50</v>
      </c>
      <c r="C19" s="81"/>
      <c r="D19" s="2" t="s">
        <v>106</v>
      </c>
      <c r="E19" s="5">
        <v>1.03</v>
      </c>
      <c r="F19" s="4"/>
      <c r="G19" s="2">
        <v>17697</v>
      </c>
      <c r="H19" s="2">
        <v>3.36</v>
      </c>
      <c r="I19" s="2">
        <v>2.34</v>
      </c>
      <c r="J19" s="4">
        <f t="shared" si="0"/>
        <v>139140.8928</v>
      </c>
      <c r="K19" s="4">
        <v>25</v>
      </c>
      <c r="L19" s="4">
        <f t="shared" si="1"/>
        <v>34785.2232</v>
      </c>
      <c r="M19" s="4">
        <v>5</v>
      </c>
      <c r="N19" s="31"/>
      <c r="O19" s="31">
        <v>10</v>
      </c>
      <c r="P19" s="4">
        <f t="shared" si="2"/>
        <v>17392.6116</v>
      </c>
      <c r="Q19" s="4"/>
      <c r="R19" s="31"/>
      <c r="S19" s="31"/>
      <c r="T19" s="31"/>
      <c r="U19" s="4"/>
      <c r="V19" s="7"/>
      <c r="W19" s="4">
        <f t="shared" si="3"/>
        <v>191318.7276</v>
      </c>
      <c r="X19" s="83">
        <v>1</v>
      </c>
      <c r="Y19" s="31">
        <f t="shared" si="4"/>
        <v>191318.7276</v>
      </c>
      <c r="Z19" s="25">
        <f>X19</f>
        <v>1</v>
      </c>
      <c r="AA19" s="31">
        <f>J19+L19</f>
        <v>173926.116</v>
      </c>
      <c r="AB19" s="61"/>
      <c r="AC19" s="89"/>
      <c r="AD19" s="89"/>
      <c r="AE19" s="89"/>
      <c r="AF19" s="89"/>
      <c r="AG19" s="45"/>
      <c r="AH19" s="89"/>
      <c r="AI19" s="89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</row>
    <row r="20" spans="1:126" ht="12.75">
      <c r="A20" s="2">
        <v>5</v>
      </c>
      <c r="B20" s="43" t="s">
        <v>50</v>
      </c>
      <c r="C20" s="81"/>
      <c r="D20" s="2" t="s">
        <v>105</v>
      </c>
      <c r="E20" s="2">
        <v>12.05</v>
      </c>
      <c r="F20" s="4">
        <v>1</v>
      </c>
      <c r="G20" s="2">
        <v>17697</v>
      </c>
      <c r="H20" s="2">
        <v>4.12</v>
      </c>
      <c r="I20" s="2">
        <v>2.34</v>
      </c>
      <c r="J20" s="4">
        <f t="shared" si="0"/>
        <v>170613.2376</v>
      </c>
      <c r="K20" s="4">
        <v>25</v>
      </c>
      <c r="L20" s="4">
        <f t="shared" si="1"/>
        <v>42653.3094</v>
      </c>
      <c r="M20" s="4">
        <v>5</v>
      </c>
      <c r="N20" s="31"/>
      <c r="O20" s="31">
        <v>10</v>
      </c>
      <c r="P20" s="4">
        <f t="shared" si="2"/>
        <v>21326.6547</v>
      </c>
      <c r="Q20" s="4"/>
      <c r="R20" s="31"/>
      <c r="S20" s="31"/>
      <c r="T20" s="31"/>
      <c r="U20" s="4"/>
      <c r="V20" s="7"/>
      <c r="W20" s="4">
        <f t="shared" si="3"/>
        <v>234593.20169999998</v>
      </c>
      <c r="X20" s="83">
        <v>1</v>
      </c>
      <c r="Y20" s="31">
        <f t="shared" si="4"/>
        <v>234593.20169999998</v>
      </c>
      <c r="Z20" s="25">
        <v>1</v>
      </c>
      <c r="AA20" s="31">
        <f>J20+L20</f>
        <v>213266.547</v>
      </c>
      <c r="AB20" s="7"/>
      <c r="AC20" s="89"/>
      <c r="AD20" s="89"/>
      <c r="AE20" s="89"/>
      <c r="AF20" s="89"/>
      <c r="AG20" s="45"/>
      <c r="AH20" s="89"/>
      <c r="AI20" s="89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</row>
    <row r="21" spans="1:126" ht="12.75" customHeight="1">
      <c r="A21" s="2">
        <v>6</v>
      </c>
      <c r="B21" s="43" t="s">
        <v>50</v>
      </c>
      <c r="C21" s="81"/>
      <c r="D21" s="2" t="s">
        <v>106</v>
      </c>
      <c r="E21" s="5">
        <v>1.03</v>
      </c>
      <c r="F21" s="4"/>
      <c r="G21" s="2">
        <v>17697</v>
      </c>
      <c r="H21" s="2">
        <v>3.69</v>
      </c>
      <c r="I21" s="2">
        <v>2.34</v>
      </c>
      <c r="J21" s="4">
        <f t="shared" si="0"/>
        <v>152806.51619999998</v>
      </c>
      <c r="K21" s="4">
        <v>25</v>
      </c>
      <c r="L21" s="4">
        <f t="shared" si="1"/>
        <v>38201.629049999996</v>
      </c>
      <c r="M21" s="4">
        <v>5</v>
      </c>
      <c r="N21" s="31"/>
      <c r="O21" s="31">
        <v>10</v>
      </c>
      <c r="P21" s="4">
        <f t="shared" si="2"/>
        <v>19100.814524999998</v>
      </c>
      <c r="Q21" s="4"/>
      <c r="R21" s="31"/>
      <c r="S21" s="31"/>
      <c r="T21" s="31"/>
      <c r="U21" s="4"/>
      <c r="V21" s="7"/>
      <c r="W21" s="4">
        <f>J21+L21+N21+P21+R21+T21+V21</f>
        <v>210108.95977499997</v>
      </c>
      <c r="X21" s="83">
        <v>0.75</v>
      </c>
      <c r="Y21" s="31">
        <f t="shared" si="4"/>
        <v>157581.71983124997</v>
      </c>
      <c r="Z21" s="25"/>
      <c r="AA21" s="31"/>
      <c r="AB21" s="7"/>
      <c r="AC21" s="89"/>
      <c r="AD21" s="89"/>
      <c r="AE21" s="89"/>
      <c r="AF21" s="89"/>
      <c r="AG21" s="45"/>
      <c r="AH21" s="89"/>
      <c r="AI21" s="89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</row>
    <row r="22" spans="1:126" ht="12.75">
      <c r="A22" s="2">
        <v>7</v>
      </c>
      <c r="B22" s="43" t="s">
        <v>123</v>
      </c>
      <c r="C22" s="81"/>
      <c r="D22" s="2" t="s">
        <v>106</v>
      </c>
      <c r="E22" s="2">
        <v>20</v>
      </c>
      <c r="F22" s="4"/>
      <c r="G22" s="2">
        <v>17697</v>
      </c>
      <c r="H22" s="2">
        <v>3.69</v>
      </c>
      <c r="I22" s="2">
        <v>2.34</v>
      </c>
      <c r="J22" s="4">
        <f t="shared" si="0"/>
        <v>152806.51619999998</v>
      </c>
      <c r="K22" s="4">
        <v>25</v>
      </c>
      <c r="L22" s="4">
        <f t="shared" si="1"/>
        <v>38201.629049999996</v>
      </c>
      <c r="M22" s="4">
        <v>5</v>
      </c>
      <c r="N22" s="31"/>
      <c r="O22" s="31">
        <v>10</v>
      </c>
      <c r="P22" s="4">
        <f t="shared" si="2"/>
        <v>19100.814524999998</v>
      </c>
      <c r="Q22" s="4"/>
      <c r="R22" s="31"/>
      <c r="S22" s="31"/>
      <c r="T22" s="31"/>
      <c r="U22" s="4"/>
      <c r="V22" s="4"/>
      <c r="W22" s="4">
        <f t="shared" si="3"/>
        <v>210108.95977499997</v>
      </c>
      <c r="X22" s="83">
        <v>0.25</v>
      </c>
      <c r="Y22" s="31">
        <f t="shared" si="4"/>
        <v>52527.23994374999</v>
      </c>
      <c r="Z22" s="25"/>
      <c r="AA22" s="31"/>
      <c r="AB22" s="7"/>
      <c r="AC22" s="89"/>
      <c r="AD22" s="89"/>
      <c r="AE22" s="89"/>
      <c r="AF22" s="89"/>
      <c r="AG22" s="45"/>
      <c r="AH22" s="89"/>
      <c r="AI22" s="89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</row>
    <row r="23" spans="1:126" ht="12.75">
      <c r="A23" s="2">
        <v>8</v>
      </c>
      <c r="B23" s="43" t="s">
        <v>151</v>
      </c>
      <c r="C23" s="81"/>
      <c r="D23" s="2" t="s">
        <v>106</v>
      </c>
      <c r="E23" s="2">
        <v>20</v>
      </c>
      <c r="F23" s="4"/>
      <c r="G23" s="2">
        <v>17697</v>
      </c>
      <c r="H23" s="2">
        <v>3.69</v>
      </c>
      <c r="I23" s="2">
        <v>2.34</v>
      </c>
      <c r="J23" s="4">
        <f>G23*H23*I23</f>
        <v>152806.51619999998</v>
      </c>
      <c r="K23" s="4">
        <v>25</v>
      </c>
      <c r="L23" s="4">
        <f>G23*H23*I23*K23/100</f>
        <v>38201.629049999996</v>
      </c>
      <c r="M23" s="4">
        <v>5</v>
      </c>
      <c r="N23" s="31"/>
      <c r="O23" s="31">
        <v>10</v>
      </c>
      <c r="P23" s="4">
        <f>L23*M23*O23/100</f>
        <v>19100.814524999998</v>
      </c>
      <c r="Q23" s="4"/>
      <c r="R23" s="31"/>
      <c r="S23" s="31"/>
      <c r="T23" s="31"/>
      <c r="U23" s="4"/>
      <c r="V23" s="4"/>
      <c r="W23" s="4">
        <f>J23+L23+N23+P23+R23+T23+V23</f>
        <v>210108.95977499997</v>
      </c>
      <c r="X23" s="83">
        <v>0.5</v>
      </c>
      <c r="Y23" s="31">
        <f t="shared" si="4"/>
        <v>105054.47988749998</v>
      </c>
      <c r="Z23" s="25"/>
      <c r="AA23" s="31"/>
      <c r="AB23" s="7"/>
      <c r="AC23" s="89"/>
      <c r="AD23" s="89"/>
      <c r="AE23" s="89"/>
      <c r="AF23" s="89"/>
      <c r="AG23" s="45"/>
      <c r="AH23" s="89"/>
      <c r="AI23" s="89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</row>
    <row r="24" spans="1:126" ht="12.75">
      <c r="A24" s="2">
        <v>9</v>
      </c>
      <c r="B24" s="94" t="s">
        <v>137</v>
      </c>
      <c r="C24" s="81"/>
      <c r="D24" s="2" t="s">
        <v>106</v>
      </c>
      <c r="E24" s="5">
        <v>20</v>
      </c>
      <c r="F24" s="4"/>
      <c r="G24" s="2">
        <v>17697</v>
      </c>
      <c r="H24" s="2">
        <v>3.69</v>
      </c>
      <c r="I24" s="2">
        <v>2.34</v>
      </c>
      <c r="J24" s="4">
        <f>G24*H24*I24</f>
        <v>152806.51619999998</v>
      </c>
      <c r="K24" s="4">
        <v>25</v>
      </c>
      <c r="L24" s="4">
        <f>G24*H24*I24*K24/100</f>
        <v>38201.629049999996</v>
      </c>
      <c r="M24" s="4">
        <v>5</v>
      </c>
      <c r="N24" s="31"/>
      <c r="O24" s="4">
        <v>10</v>
      </c>
      <c r="P24" s="4">
        <f>L24*M24*O24/100</f>
        <v>19100.814524999998</v>
      </c>
      <c r="Q24" s="31">
        <v>20</v>
      </c>
      <c r="R24" s="31">
        <f>Q24*G24/100</f>
        <v>3539.4</v>
      </c>
      <c r="S24" s="4"/>
      <c r="T24" s="4"/>
      <c r="U24" s="4"/>
      <c r="V24" s="86"/>
      <c r="W24" s="4">
        <f t="shared" si="3"/>
        <v>213648.35977499996</v>
      </c>
      <c r="X24" s="86">
        <v>0.25</v>
      </c>
      <c r="Y24" s="101">
        <f>W24*X24</f>
        <v>53412.08994374999</v>
      </c>
      <c r="Z24" s="38"/>
      <c r="AA24" s="41"/>
      <c r="AB24" s="7"/>
      <c r="AC24" s="89"/>
      <c r="AD24" s="89"/>
      <c r="AE24" s="89"/>
      <c r="AF24" s="89"/>
      <c r="AG24" s="45"/>
      <c r="AH24" s="89"/>
      <c r="AI24" s="89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</row>
    <row r="25" spans="1:126" ht="12.75">
      <c r="A25" s="2">
        <v>10</v>
      </c>
      <c r="B25" s="94" t="s">
        <v>138</v>
      </c>
      <c r="C25" s="81"/>
      <c r="D25" s="2" t="s">
        <v>106</v>
      </c>
      <c r="E25" s="5">
        <v>20</v>
      </c>
      <c r="F25" s="4"/>
      <c r="G25" s="2">
        <v>17697</v>
      </c>
      <c r="H25" s="2">
        <v>3.69</v>
      </c>
      <c r="I25" s="2">
        <v>2.34</v>
      </c>
      <c r="J25" s="4">
        <f>G25*H25*I25</f>
        <v>152806.51619999998</v>
      </c>
      <c r="K25" s="4">
        <v>25</v>
      </c>
      <c r="L25" s="4">
        <f>G25*H25*I25*K25/100</f>
        <v>38201.629049999996</v>
      </c>
      <c r="M25" s="4">
        <v>5</v>
      </c>
      <c r="N25" s="31"/>
      <c r="O25" s="4">
        <v>10</v>
      </c>
      <c r="P25" s="4">
        <f>L25*M25*O25/100</f>
        <v>19100.814524999998</v>
      </c>
      <c r="Q25" s="31">
        <v>20</v>
      </c>
      <c r="R25" s="31">
        <f>Q25*G25/100</f>
        <v>3539.4</v>
      </c>
      <c r="S25" s="4"/>
      <c r="T25" s="4"/>
      <c r="U25" s="4"/>
      <c r="V25" s="86"/>
      <c r="W25" s="4">
        <f t="shared" si="3"/>
        <v>213648.35977499996</v>
      </c>
      <c r="X25" s="86">
        <v>0.25</v>
      </c>
      <c r="Y25" s="101">
        <f>W25*X25</f>
        <v>53412.08994374999</v>
      </c>
      <c r="Z25" s="38"/>
      <c r="AA25" s="41"/>
      <c r="AB25" s="7"/>
      <c r="AC25" s="89"/>
      <c r="AD25" s="89"/>
      <c r="AE25" s="89"/>
      <c r="AF25" s="89"/>
      <c r="AG25" s="45"/>
      <c r="AH25" s="89"/>
      <c r="AI25" s="89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</row>
    <row r="26" spans="1:126" ht="12.75">
      <c r="A26" s="2">
        <v>11</v>
      </c>
      <c r="B26" s="94" t="s">
        <v>139</v>
      </c>
      <c r="C26" s="81"/>
      <c r="D26" s="2" t="s">
        <v>106</v>
      </c>
      <c r="E26" s="5">
        <v>20</v>
      </c>
      <c r="F26" s="4"/>
      <c r="G26" s="2">
        <v>17697</v>
      </c>
      <c r="H26" s="2">
        <v>3.69</v>
      </c>
      <c r="I26" s="2">
        <v>2.34</v>
      </c>
      <c r="J26" s="4">
        <f>G26*H26*I26</f>
        <v>152806.51619999998</v>
      </c>
      <c r="K26" s="4">
        <v>25</v>
      </c>
      <c r="L26" s="4">
        <f>G26*H26*I26*K26/100</f>
        <v>38201.629049999996</v>
      </c>
      <c r="M26" s="4">
        <v>5</v>
      </c>
      <c r="N26" s="31"/>
      <c r="O26" s="4">
        <v>10</v>
      </c>
      <c r="P26" s="4">
        <f>L26*M26*O26/100</f>
        <v>19100.814524999998</v>
      </c>
      <c r="Q26" s="31">
        <v>20</v>
      </c>
      <c r="R26" s="31">
        <f>Q26*G26/100</f>
        <v>3539.4</v>
      </c>
      <c r="S26" s="4"/>
      <c r="T26" s="4"/>
      <c r="U26" s="4"/>
      <c r="V26" s="86"/>
      <c r="W26" s="4">
        <f t="shared" si="3"/>
        <v>213648.35977499996</v>
      </c>
      <c r="X26" s="86">
        <v>0.25</v>
      </c>
      <c r="Y26" s="101">
        <f>W26*X26</f>
        <v>53412.08994374999</v>
      </c>
      <c r="Z26" s="38"/>
      <c r="AA26" s="41"/>
      <c r="AB26" s="7"/>
      <c r="AC26" s="89"/>
      <c r="AD26" s="89"/>
      <c r="AE26" s="89"/>
      <c r="AF26" s="89"/>
      <c r="AG26" s="45"/>
      <c r="AH26" s="89"/>
      <c r="AI26" s="89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</row>
    <row r="27" spans="1:126" ht="12.75">
      <c r="A27" s="2"/>
      <c r="B27" s="43" t="s">
        <v>34</v>
      </c>
      <c r="C27" s="1"/>
      <c r="D27" s="2"/>
      <c r="E27" s="2"/>
      <c r="F27" s="4"/>
      <c r="G27" s="2"/>
      <c r="H27" s="2"/>
      <c r="I27" s="2"/>
      <c r="J27" s="4"/>
      <c r="K27" s="4"/>
      <c r="L27" s="4"/>
      <c r="M27" s="4"/>
      <c r="N27" s="31"/>
      <c r="O27" s="31"/>
      <c r="P27" s="31"/>
      <c r="Q27" s="4"/>
      <c r="R27" s="31"/>
      <c r="S27" s="4"/>
      <c r="T27" s="4"/>
      <c r="U27" s="4"/>
      <c r="V27" s="4"/>
      <c r="W27" s="4"/>
      <c r="X27" s="49">
        <f>X16+X17+X18+X19+X20+X21+X22+X23+X24+X25+X26</f>
        <v>6.75</v>
      </c>
      <c r="Y27" s="50">
        <f>Y16+Y17+Y18+Y19+Y20+Y21+Y22+Y23+Y24+Y25+Y26</f>
        <v>1485780.70550625</v>
      </c>
      <c r="Z27" s="46">
        <v>4</v>
      </c>
      <c r="AA27" s="45">
        <f>SUM(AA17:AA22)</f>
        <v>802855.37475</v>
      </c>
      <c r="AB27" s="7"/>
      <c r="AC27" s="89"/>
      <c r="AD27" s="89"/>
      <c r="AE27" s="89"/>
      <c r="AF27" s="89"/>
      <c r="AG27" s="45"/>
      <c r="AH27" s="89"/>
      <c r="AI27" s="89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</row>
    <row r="28" spans="1:126" ht="12.75">
      <c r="A28" s="27"/>
      <c r="B28" s="27"/>
      <c r="C28" s="1"/>
      <c r="D28" s="2"/>
      <c r="E28" s="5"/>
      <c r="F28" s="4"/>
      <c r="G28" s="34" t="s">
        <v>40</v>
      </c>
      <c r="H28" s="34"/>
      <c r="I28" s="34"/>
      <c r="J28" s="2"/>
      <c r="K28" s="2"/>
      <c r="L28" s="2"/>
      <c r="M28" s="4"/>
      <c r="N28" s="4"/>
      <c r="O28" s="4"/>
      <c r="P28" s="4"/>
      <c r="Q28" s="4"/>
      <c r="R28" s="4"/>
      <c r="S28" s="4"/>
      <c r="T28" s="4"/>
      <c r="U28" s="4"/>
      <c r="V28" s="57"/>
      <c r="W28" s="58"/>
      <c r="X28" s="58"/>
      <c r="Y28" s="58"/>
      <c r="Z28" s="5"/>
      <c r="AA28" s="5"/>
      <c r="AB28" s="7"/>
      <c r="AC28" s="89"/>
      <c r="AD28" s="89"/>
      <c r="AE28" s="89"/>
      <c r="AF28" s="89"/>
      <c r="AG28" s="45"/>
      <c r="AH28" s="89"/>
      <c r="AI28" s="89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</row>
    <row r="29" spans="1:126" ht="12.75">
      <c r="A29" s="2">
        <v>1</v>
      </c>
      <c r="B29" s="52" t="s">
        <v>48</v>
      </c>
      <c r="C29" s="81"/>
      <c r="D29" s="2" t="s">
        <v>107</v>
      </c>
      <c r="E29" s="5">
        <v>38.11</v>
      </c>
      <c r="F29" s="4" t="s">
        <v>116</v>
      </c>
      <c r="G29" s="2">
        <v>17697</v>
      </c>
      <c r="H29" s="2">
        <v>4.53</v>
      </c>
      <c r="I29" s="2">
        <v>2.34</v>
      </c>
      <c r="J29" s="4">
        <f>G29*H29*I29</f>
        <v>187591.7394</v>
      </c>
      <c r="K29" s="2">
        <v>25</v>
      </c>
      <c r="L29" s="4">
        <f>G29*H29*I29*K29/100</f>
        <v>46897.93484999999</v>
      </c>
      <c r="M29" s="4">
        <v>5</v>
      </c>
      <c r="N29" s="4"/>
      <c r="O29" s="4">
        <v>10</v>
      </c>
      <c r="P29" s="4">
        <f>L29*M29*O29/100</f>
        <v>23448.967424999995</v>
      </c>
      <c r="Q29" s="4">
        <v>20</v>
      </c>
      <c r="R29" s="4">
        <v>3539</v>
      </c>
      <c r="S29" s="4">
        <v>100</v>
      </c>
      <c r="T29" s="4">
        <v>17697</v>
      </c>
      <c r="U29" s="4"/>
      <c r="V29" s="7"/>
      <c r="W29" s="4">
        <f>J29+L29+N29+P29+R29+T29+V29</f>
        <v>279174.64167499996</v>
      </c>
      <c r="X29" s="57">
        <v>1</v>
      </c>
      <c r="Y29" s="31">
        <f>W29*X29</f>
        <v>279174.64167499996</v>
      </c>
      <c r="Z29" s="58">
        <v>1</v>
      </c>
      <c r="AA29" s="58">
        <f>J29+L29</f>
        <v>234489.67424999998</v>
      </c>
      <c r="AB29" s="5"/>
      <c r="AC29" s="89"/>
      <c r="AD29" s="89"/>
      <c r="AE29" s="89"/>
      <c r="AF29" s="89"/>
      <c r="AG29" s="45"/>
      <c r="AH29" s="89"/>
      <c r="AI29" s="89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</row>
    <row r="30" spans="1:126" ht="12.75">
      <c r="A30" s="66">
        <v>2</v>
      </c>
      <c r="B30" s="43" t="s">
        <v>77</v>
      </c>
      <c r="C30" s="81"/>
      <c r="D30" s="2" t="s">
        <v>106</v>
      </c>
      <c r="E30" s="2">
        <v>20</v>
      </c>
      <c r="F30" s="4"/>
      <c r="G30" s="2">
        <v>17697</v>
      </c>
      <c r="H30" s="2">
        <v>3.69</v>
      </c>
      <c r="I30" s="2">
        <v>2.34</v>
      </c>
      <c r="J30" s="4">
        <f>G30*H30*I30</f>
        <v>152806.51619999998</v>
      </c>
      <c r="K30" s="4">
        <v>25</v>
      </c>
      <c r="L30" s="4">
        <f>G30*H30*I30*K30/100</f>
        <v>38201.629049999996</v>
      </c>
      <c r="M30" s="4">
        <v>5</v>
      </c>
      <c r="N30" s="31"/>
      <c r="O30" s="31">
        <v>10</v>
      </c>
      <c r="P30" s="4">
        <f>L30*M30*O30/100</f>
        <v>19100.814524999998</v>
      </c>
      <c r="Q30" s="4"/>
      <c r="R30" s="31"/>
      <c r="S30" s="31">
        <v>100</v>
      </c>
      <c r="T30" s="31">
        <v>17697</v>
      </c>
      <c r="U30" s="4"/>
      <c r="V30" s="7"/>
      <c r="W30" s="4">
        <f>J30+L30+N30+P30+R30+T30+V30</f>
        <v>227805.95977499997</v>
      </c>
      <c r="X30" s="83">
        <v>0.5</v>
      </c>
      <c r="Y30" s="31">
        <f>W30*X30</f>
        <v>113902.97988749998</v>
      </c>
      <c r="Z30" s="25"/>
      <c r="AA30" s="31"/>
      <c r="AB30" s="5"/>
      <c r="AC30" s="89"/>
      <c r="AD30" s="89"/>
      <c r="AE30" s="89"/>
      <c r="AF30" s="89"/>
      <c r="AG30" s="45"/>
      <c r="AH30" s="89"/>
      <c r="AI30" s="89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</row>
    <row r="31" spans="1:126" ht="12.75">
      <c r="A31" s="52"/>
      <c r="B31" s="52" t="s">
        <v>34</v>
      </c>
      <c r="C31" s="81"/>
      <c r="D31" s="2"/>
      <c r="E31" s="5"/>
      <c r="F31" s="4"/>
      <c r="G31" s="2"/>
      <c r="H31" s="2"/>
      <c r="I31" s="2"/>
      <c r="J31" s="4"/>
      <c r="K31" s="4"/>
      <c r="L31" s="4"/>
      <c r="M31" s="4"/>
      <c r="N31" s="4"/>
      <c r="O31" s="4"/>
      <c r="P31" s="31"/>
      <c r="Q31" s="4"/>
      <c r="R31" s="31"/>
      <c r="S31" s="4"/>
      <c r="T31" s="4"/>
      <c r="U31" s="4"/>
      <c r="V31" s="4"/>
      <c r="W31" s="4"/>
      <c r="X31" s="44">
        <v>1.5</v>
      </c>
      <c r="Y31" s="50">
        <f>SUM(Y29:Y30)</f>
        <v>393077.62156249996</v>
      </c>
      <c r="Z31" s="46">
        <v>1</v>
      </c>
      <c r="AA31" s="50">
        <f>SUM(AA29:AA30)</f>
        <v>234489.67424999998</v>
      </c>
      <c r="AB31" s="5"/>
      <c r="AC31" s="7"/>
      <c r="AD31" s="7"/>
      <c r="AE31" s="7"/>
      <c r="AF31" s="7"/>
      <c r="AG31" s="31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</row>
    <row r="32" spans="1:126" ht="12.75">
      <c r="A32" s="2"/>
      <c r="B32" s="18"/>
      <c r="C32" s="82"/>
      <c r="E32" s="28"/>
      <c r="F32" s="28"/>
      <c r="G32" s="34" t="s">
        <v>43</v>
      </c>
      <c r="H32" s="34"/>
      <c r="I32" s="34"/>
      <c r="J32" s="2"/>
      <c r="K32" s="2"/>
      <c r="L32" s="2"/>
      <c r="M32" s="28"/>
      <c r="N32" s="28"/>
      <c r="O32" s="30"/>
      <c r="P32" s="21"/>
      <c r="Q32" s="21"/>
      <c r="R32" s="21"/>
      <c r="S32" s="21"/>
      <c r="T32" s="21"/>
      <c r="U32" s="25"/>
      <c r="V32" s="26"/>
      <c r="W32" s="25"/>
      <c r="X32" s="25"/>
      <c r="Y32" s="25"/>
      <c r="Z32" s="5"/>
      <c r="AA32" s="5"/>
      <c r="AB32" s="7"/>
      <c r="AC32" s="7"/>
      <c r="AD32" s="7"/>
      <c r="AE32" s="7"/>
      <c r="AF32" s="7"/>
      <c r="AG32" s="31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</row>
    <row r="33" spans="1:126" ht="12.75">
      <c r="A33" s="2">
        <v>1</v>
      </c>
      <c r="B33" s="52" t="s">
        <v>51</v>
      </c>
      <c r="C33" s="81"/>
      <c r="D33" s="2" t="s">
        <v>106</v>
      </c>
      <c r="E33" s="2">
        <v>19.11</v>
      </c>
      <c r="F33" s="4"/>
      <c r="G33" s="2">
        <v>17697</v>
      </c>
      <c r="H33" s="2">
        <v>3.65</v>
      </c>
      <c r="I33" s="2">
        <v>2.34</v>
      </c>
      <c r="J33" s="4">
        <f>G33*H33*I33</f>
        <v>151150.077</v>
      </c>
      <c r="K33" s="4">
        <v>25</v>
      </c>
      <c r="L33" s="4">
        <f>G33*H33*I33*K33/100</f>
        <v>37787.51925</v>
      </c>
      <c r="M33" s="4">
        <v>5</v>
      </c>
      <c r="N33" s="31"/>
      <c r="O33" s="4">
        <v>10</v>
      </c>
      <c r="P33" s="4">
        <f>L33*M33*O33/100</f>
        <v>18893.759625</v>
      </c>
      <c r="Q33" s="31"/>
      <c r="R33" s="31"/>
      <c r="S33" s="4"/>
      <c r="T33" s="4"/>
      <c r="U33" s="4"/>
      <c r="V33" s="26"/>
      <c r="W33" s="4">
        <f>J33+L33+N33+P33+R33+T33+V33</f>
        <v>207831.355875</v>
      </c>
      <c r="X33" s="46">
        <v>0.5</v>
      </c>
      <c r="Y33" s="45">
        <f>W33*X33</f>
        <v>103915.6779375</v>
      </c>
      <c r="Z33" s="47">
        <v>0.5</v>
      </c>
      <c r="AA33" s="47">
        <v>82761</v>
      </c>
      <c r="AB33" s="7"/>
      <c r="AC33" s="89"/>
      <c r="AD33" s="89"/>
      <c r="AE33" s="89"/>
      <c r="AF33" s="89"/>
      <c r="AG33" s="45"/>
      <c r="AH33" s="89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</row>
    <row r="34" spans="1:126" ht="12.75">
      <c r="A34" s="2"/>
      <c r="B34" s="43" t="s">
        <v>34</v>
      </c>
      <c r="C34" s="81"/>
      <c r="D34" s="2"/>
      <c r="E34" s="5"/>
      <c r="F34" s="4"/>
      <c r="G34" s="2"/>
      <c r="H34" s="2"/>
      <c r="I34" s="2"/>
      <c r="J34" s="2"/>
      <c r="K34" s="2"/>
      <c r="L34" s="2"/>
      <c r="M34" s="4"/>
      <c r="N34" s="4"/>
      <c r="O34" s="4"/>
      <c r="P34" s="4"/>
      <c r="Q34" s="4"/>
      <c r="R34" s="4"/>
      <c r="S34" s="4"/>
      <c r="T34" s="4"/>
      <c r="U34" s="4"/>
      <c r="V34" s="59"/>
      <c r="W34" s="31"/>
      <c r="X34" s="59"/>
      <c r="Y34" s="50"/>
      <c r="Z34" s="5"/>
      <c r="AA34" s="5"/>
      <c r="AB34" s="7"/>
      <c r="AC34" s="7"/>
      <c r="AD34" s="7"/>
      <c r="AE34" s="7"/>
      <c r="AF34" s="7"/>
      <c r="AG34" s="31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</row>
    <row r="35" spans="1:126" ht="12.75">
      <c r="A35" s="2"/>
      <c r="B35" s="27"/>
      <c r="C35" s="81"/>
      <c r="D35" s="2"/>
      <c r="E35" s="5"/>
      <c r="F35" s="4"/>
      <c r="G35" s="34" t="s">
        <v>101</v>
      </c>
      <c r="H35" s="34"/>
      <c r="I35" s="34"/>
      <c r="J35" s="2"/>
      <c r="K35" s="2"/>
      <c r="L35" s="2"/>
      <c r="M35" s="4"/>
      <c r="N35" s="4"/>
      <c r="O35" s="4"/>
      <c r="P35" s="4"/>
      <c r="Q35" s="4"/>
      <c r="R35" s="4"/>
      <c r="S35" s="4"/>
      <c r="T35" s="4"/>
      <c r="U35" s="4"/>
      <c r="V35" s="26"/>
      <c r="W35" s="31"/>
      <c r="X35" s="25"/>
      <c r="Y35" s="5"/>
      <c r="Z35" s="5"/>
      <c r="AA35" s="5"/>
      <c r="AB35" s="7"/>
      <c r="AC35" s="7"/>
      <c r="AD35" s="7"/>
      <c r="AE35" s="7"/>
      <c r="AF35" s="7"/>
      <c r="AG35" s="31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</row>
    <row r="36" spans="1:126" ht="12.75">
      <c r="A36" s="2">
        <v>1</v>
      </c>
      <c r="B36" s="43" t="s">
        <v>31</v>
      </c>
      <c r="C36" s="81"/>
      <c r="D36" s="2" t="s">
        <v>107</v>
      </c>
      <c r="E36" s="5">
        <v>23.03</v>
      </c>
      <c r="F36" s="4" t="s">
        <v>116</v>
      </c>
      <c r="G36" s="2">
        <v>17697</v>
      </c>
      <c r="H36" s="2">
        <v>4.46</v>
      </c>
      <c r="I36" s="2">
        <v>2.34</v>
      </c>
      <c r="J36" s="4">
        <f>G36*H36*I36</f>
        <v>184692.97079999998</v>
      </c>
      <c r="K36" s="2">
        <v>25</v>
      </c>
      <c r="L36" s="4">
        <f>G36*H36*I36*K36/100</f>
        <v>46173.242699999995</v>
      </c>
      <c r="M36" s="4">
        <v>5</v>
      </c>
      <c r="N36" s="4"/>
      <c r="O36" s="4">
        <v>10</v>
      </c>
      <c r="P36" s="4">
        <f>L36*M36*O36/100</f>
        <v>23086.621349999998</v>
      </c>
      <c r="Q36" s="4"/>
      <c r="R36" s="4"/>
      <c r="S36" s="4">
        <v>100</v>
      </c>
      <c r="T36" s="4">
        <v>17697</v>
      </c>
      <c r="U36" s="4"/>
      <c r="V36" s="7"/>
      <c r="W36" s="4">
        <f>J36+L36+N36+P36+R36+T36+V36</f>
        <v>271649.83485</v>
      </c>
      <c r="X36" s="31">
        <v>1</v>
      </c>
      <c r="Y36" s="31">
        <f>W36*X36</f>
        <v>271649.83485</v>
      </c>
      <c r="Z36" s="58">
        <v>1</v>
      </c>
      <c r="AA36" s="58">
        <f>J36+L36</f>
        <v>230866.21349999998</v>
      </c>
      <c r="AB36" s="7"/>
      <c r="AC36" s="89"/>
      <c r="AD36" s="89"/>
      <c r="AE36" s="89"/>
      <c r="AF36" s="89"/>
      <c r="AG36" s="45"/>
      <c r="AH36" s="89"/>
      <c r="AI36" s="89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</row>
    <row r="37" spans="1:126" ht="12.75" customHeight="1">
      <c r="A37" s="2">
        <v>2</v>
      </c>
      <c r="B37" s="52" t="s">
        <v>31</v>
      </c>
      <c r="C37" s="81"/>
      <c r="D37" s="2" t="s">
        <v>106</v>
      </c>
      <c r="E37" s="5">
        <v>6.04</v>
      </c>
      <c r="F37" s="4"/>
      <c r="G37" s="2">
        <v>17697</v>
      </c>
      <c r="H37" s="2">
        <v>3.49</v>
      </c>
      <c r="I37" s="2">
        <v>2.34</v>
      </c>
      <c r="J37" s="4">
        <f>G37*H37*I37</f>
        <v>144524.32020000002</v>
      </c>
      <c r="K37" s="4">
        <v>25</v>
      </c>
      <c r="L37" s="4">
        <f>G37*H37*I37*K37/100</f>
        <v>36131.080050000004</v>
      </c>
      <c r="M37" s="4">
        <v>5</v>
      </c>
      <c r="N37" s="31"/>
      <c r="O37" s="4">
        <v>10</v>
      </c>
      <c r="P37" s="4">
        <f>L37*M37*O37/100</f>
        <v>18065.540025</v>
      </c>
      <c r="Q37" s="31"/>
      <c r="R37" s="31"/>
      <c r="S37" s="31">
        <v>100</v>
      </c>
      <c r="T37" s="31">
        <v>17697</v>
      </c>
      <c r="U37" s="4"/>
      <c r="V37" s="7"/>
      <c r="W37" s="4">
        <f>J37+L37+N37+P37+R37+T37+V37</f>
        <v>216417.940275</v>
      </c>
      <c r="X37" s="31">
        <v>1</v>
      </c>
      <c r="Y37" s="31">
        <f>W37*X37</f>
        <v>216417.940275</v>
      </c>
      <c r="Z37" s="80">
        <v>1</v>
      </c>
      <c r="AA37" s="31">
        <f>J37+L37</f>
        <v>180655.40025</v>
      </c>
      <c r="AB37" s="7"/>
      <c r="AC37" s="89"/>
      <c r="AD37" s="89"/>
      <c r="AE37" s="89"/>
      <c r="AF37" s="89"/>
      <c r="AG37" s="45"/>
      <c r="AH37" s="89"/>
      <c r="AI37" s="89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</row>
    <row r="38" spans="1:126" ht="12.75">
      <c r="A38" s="2">
        <v>3</v>
      </c>
      <c r="B38" s="52" t="s">
        <v>31</v>
      </c>
      <c r="C38" s="81"/>
      <c r="D38" s="2" t="s">
        <v>105</v>
      </c>
      <c r="E38" s="5">
        <v>13.06</v>
      </c>
      <c r="F38" s="4">
        <v>1</v>
      </c>
      <c r="G38" s="2">
        <v>17697</v>
      </c>
      <c r="H38" s="2">
        <v>4.19</v>
      </c>
      <c r="I38" s="2">
        <v>2.34</v>
      </c>
      <c r="J38" s="4">
        <f>G38*H38*I38</f>
        <v>173512.0062</v>
      </c>
      <c r="K38" s="4">
        <v>25</v>
      </c>
      <c r="L38" s="4">
        <f>G38*H38*I38*K38/100</f>
        <v>43378.00155</v>
      </c>
      <c r="M38" s="4">
        <v>5</v>
      </c>
      <c r="N38" s="4"/>
      <c r="O38" s="4">
        <v>10</v>
      </c>
      <c r="P38" s="4">
        <f>L38*M38*O38/100</f>
        <v>21689.000774999997</v>
      </c>
      <c r="Q38" s="4"/>
      <c r="R38" s="4"/>
      <c r="S38" s="4">
        <v>100</v>
      </c>
      <c r="T38" s="4">
        <v>17697</v>
      </c>
      <c r="U38" s="4"/>
      <c r="V38" s="7"/>
      <c r="W38" s="4">
        <f>J38+L38+N38+P38+R38+T38+V38</f>
        <v>256276.00852499998</v>
      </c>
      <c r="X38" s="31">
        <v>1</v>
      </c>
      <c r="Y38" s="31">
        <f>W38*X38</f>
        <v>256276.00852499998</v>
      </c>
      <c r="Z38" s="80">
        <v>1</v>
      </c>
      <c r="AA38" s="31">
        <f>J38+L38</f>
        <v>216890.00775</v>
      </c>
      <c r="AB38" s="7"/>
      <c r="AC38" s="89"/>
      <c r="AD38" s="89"/>
      <c r="AE38" s="89"/>
      <c r="AF38" s="89"/>
      <c r="AG38" s="45"/>
      <c r="AH38" s="89"/>
      <c r="AI38" s="89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</row>
    <row r="39" spans="1:126" ht="12.75">
      <c r="A39" s="2">
        <v>4</v>
      </c>
      <c r="B39" s="43" t="s">
        <v>31</v>
      </c>
      <c r="C39" s="81"/>
      <c r="D39" s="2" t="s">
        <v>105</v>
      </c>
      <c r="E39" s="5">
        <v>15.05</v>
      </c>
      <c r="F39" s="4">
        <v>1</v>
      </c>
      <c r="G39" s="2">
        <v>17697</v>
      </c>
      <c r="H39" s="2">
        <v>4.19</v>
      </c>
      <c r="I39" s="2">
        <v>2.34</v>
      </c>
      <c r="J39" s="4">
        <f>G39*H39*I39</f>
        <v>173512.0062</v>
      </c>
      <c r="K39" s="2">
        <v>25</v>
      </c>
      <c r="L39" s="4">
        <f>G39*H39*I39*K39/100</f>
        <v>43378.00155</v>
      </c>
      <c r="M39" s="4">
        <v>5</v>
      </c>
      <c r="N39" s="4"/>
      <c r="O39" s="4">
        <v>10</v>
      </c>
      <c r="P39" s="4">
        <f>L39*M39*O39/100</f>
        <v>21689.000774999997</v>
      </c>
      <c r="Q39" s="4"/>
      <c r="R39" s="4"/>
      <c r="S39" s="4">
        <v>100</v>
      </c>
      <c r="T39" s="4">
        <v>17697</v>
      </c>
      <c r="U39" s="4"/>
      <c r="V39" s="7"/>
      <c r="W39" s="4">
        <f>J39+L39+N39+P39+R39+T39+V39</f>
        <v>256276.00852499998</v>
      </c>
      <c r="X39" s="31">
        <v>1</v>
      </c>
      <c r="Y39" s="31">
        <f>W39*X39</f>
        <v>256276.00852499998</v>
      </c>
      <c r="Z39" s="58">
        <v>1</v>
      </c>
      <c r="AA39" s="58">
        <f>J39+L39</f>
        <v>216890.00775</v>
      </c>
      <c r="AB39" s="7"/>
      <c r="AC39" s="89"/>
      <c r="AD39" s="89"/>
      <c r="AE39" s="89"/>
      <c r="AF39" s="89"/>
      <c r="AG39" s="45"/>
      <c r="AH39" s="89"/>
      <c r="AI39" s="89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</row>
    <row r="40" spans="1:126" ht="12.75">
      <c r="A40" s="2"/>
      <c r="B40" s="43" t="s">
        <v>31</v>
      </c>
      <c r="C40" s="81"/>
      <c r="D40" s="2" t="s">
        <v>106</v>
      </c>
      <c r="E40" s="2">
        <v>20</v>
      </c>
      <c r="F40" s="4"/>
      <c r="G40" s="2">
        <v>17697</v>
      </c>
      <c r="H40" s="2">
        <v>3.69</v>
      </c>
      <c r="I40" s="2">
        <v>2.34</v>
      </c>
      <c r="J40" s="4">
        <f>G40*H40*I40</f>
        <v>152806.51619999998</v>
      </c>
      <c r="K40" s="4">
        <v>25</v>
      </c>
      <c r="L40" s="4">
        <f>G40*H40*I40*K40/100</f>
        <v>38201.629049999996</v>
      </c>
      <c r="M40" s="4">
        <v>5</v>
      </c>
      <c r="N40" s="31"/>
      <c r="O40" s="31">
        <v>10</v>
      </c>
      <c r="P40" s="4">
        <f>L40*M40*O40/100</f>
        <v>19100.814524999998</v>
      </c>
      <c r="Q40" s="4"/>
      <c r="R40" s="31"/>
      <c r="S40" s="31">
        <v>100</v>
      </c>
      <c r="T40" s="31">
        <v>17697</v>
      </c>
      <c r="U40" s="4"/>
      <c r="V40" s="4"/>
      <c r="W40" s="4">
        <f>J40+L40+N40+P40+R40+T40+V40</f>
        <v>227805.95977499997</v>
      </c>
      <c r="X40" s="83">
        <v>0.75</v>
      </c>
      <c r="Y40" s="31">
        <f>W40*X40</f>
        <v>170854.46983124997</v>
      </c>
      <c r="Z40" s="58"/>
      <c r="AA40" s="58"/>
      <c r="AB40" s="7"/>
      <c r="AC40" s="89"/>
      <c r="AD40" s="89"/>
      <c r="AE40" s="89"/>
      <c r="AF40" s="89"/>
      <c r="AG40" s="45"/>
      <c r="AH40" s="89"/>
      <c r="AI40" s="89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</row>
    <row r="41" spans="1:126" ht="12.75">
      <c r="A41" s="2"/>
      <c r="B41" s="60"/>
      <c r="C41" s="1"/>
      <c r="D41" s="2"/>
      <c r="E41" s="5"/>
      <c r="F41" s="34"/>
      <c r="G41" s="2"/>
      <c r="H41" s="2"/>
      <c r="I41" s="2"/>
      <c r="J41" s="4"/>
      <c r="K41" s="4"/>
      <c r="L41" s="4"/>
      <c r="M41" s="4"/>
      <c r="N41" s="31"/>
      <c r="O41" s="4"/>
      <c r="P41" s="31"/>
      <c r="Q41" s="31"/>
      <c r="R41" s="31"/>
      <c r="S41" s="4"/>
      <c r="T41" s="4"/>
      <c r="U41" s="4"/>
      <c r="V41" s="26"/>
      <c r="W41" s="31"/>
      <c r="X41" s="46">
        <f>X36+X37+X38+X39+X40</f>
        <v>4.75</v>
      </c>
      <c r="Y41" s="46">
        <f>SUM(Y36:Y40)</f>
        <v>1171474.26200625</v>
      </c>
      <c r="Z41" s="45">
        <f>SUM(Z36:Z40)</f>
        <v>4</v>
      </c>
      <c r="AA41" s="47">
        <f>SUM(AA36:AA40)</f>
        <v>845301.62925</v>
      </c>
      <c r="AB41" s="7"/>
      <c r="AC41" s="7"/>
      <c r="AD41" s="7"/>
      <c r="AE41" s="7"/>
      <c r="AF41" s="7"/>
      <c r="AG41" s="31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</row>
    <row r="42" spans="1:126" ht="12.75">
      <c r="A42" s="2"/>
      <c r="B42" s="43" t="s">
        <v>34</v>
      </c>
      <c r="C42" s="1"/>
      <c r="D42" s="2"/>
      <c r="E42" s="2"/>
      <c r="F42" s="4"/>
      <c r="G42" s="2"/>
      <c r="H42" s="2"/>
      <c r="I42" s="2"/>
      <c r="J42" s="4"/>
      <c r="K42" s="4"/>
      <c r="L42" s="4"/>
      <c r="M42" s="4"/>
      <c r="N42" s="31"/>
      <c r="O42" s="4"/>
      <c r="P42" s="31"/>
      <c r="Q42" s="4"/>
      <c r="R42" s="4"/>
      <c r="S42" s="4"/>
      <c r="T42" s="4"/>
      <c r="U42" s="4"/>
      <c r="V42" s="49"/>
      <c r="W42" s="50"/>
      <c r="X42" s="46">
        <f>X13+X27+X31+X33+X41</f>
        <v>15.5</v>
      </c>
      <c r="Y42" s="45">
        <f>Y13+Y27+Y31+Y33+Y41</f>
        <v>3620202.6557874996</v>
      </c>
      <c r="Z42" s="47">
        <f>Z13+Z27+Z31+Z33+Z41</f>
        <v>10.5</v>
      </c>
      <c r="AA42" s="47">
        <f>AA13+AA27+AA31+AA33+AA41</f>
        <v>2193168.06825</v>
      </c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</row>
    <row r="43" spans="1:126" ht="12.75">
      <c r="A43" s="2"/>
      <c r="B43" s="60"/>
      <c r="C43" s="1"/>
      <c r="D43" s="2"/>
      <c r="E43" s="2"/>
      <c r="F43" s="4"/>
      <c r="G43" s="29"/>
      <c r="H43" s="29"/>
      <c r="I43" s="29"/>
      <c r="J43" s="29"/>
      <c r="K43" s="29"/>
      <c r="L43" s="29"/>
      <c r="M43" s="29"/>
      <c r="N43" s="29"/>
      <c r="O43" s="62"/>
      <c r="P43" s="63"/>
      <c r="Q43" s="63"/>
      <c r="R43" s="63"/>
      <c r="S43" s="63"/>
      <c r="T43" s="63"/>
      <c r="U43" s="64"/>
      <c r="V43" s="8"/>
      <c r="W43" s="4"/>
      <c r="X43" s="25"/>
      <c r="Y43" s="31"/>
      <c r="Z43" s="5"/>
      <c r="AA43" s="5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</row>
    <row r="44" spans="1:126" ht="12.75">
      <c r="A44" s="2"/>
      <c r="B44" s="60"/>
      <c r="C44" s="1"/>
      <c r="D44" s="2"/>
      <c r="E44" s="2"/>
      <c r="F44" s="4"/>
      <c r="G44" s="34"/>
      <c r="H44" s="34"/>
      <c r="I44" s="34"/>
      <c r="J44" s="2"/>
      <c r="K44" s="34"/>
      <c r="L44" s="34"/>
      <c r="M44" s="2"/>
      <c r="N44" s="31"/>
      <c r="O44" s="4"/>
      <c r="P44" s="31"/>
      <c r="Q44" s="4"/>
      <c r="R44" s="4"/>
      <c r="S44" s="4"/>
      <c r="T44" s="4"/>
      <c r="U44" s="4"/>
      <c r="V44" s="8"/>
      <c r="W44" s="4"/>
      <c r="X44" s="25"/>
      <c r="Y44" s="31"/>
      <c r="Z44" s="5"/>
      <c r="AA44" s="5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</row>
    <row r="45" spans="1:126" ht="12.75">
      <c r="A45" s="2"/>
      <c r="B45" s="60"/>
      <c r="C45" s="1"/>
      <c r="D45" s="2"/>
      <c r="E45" s="2"/>
      <c r="F45" s="4"/>
      <c r="G45" s="2"/>
      <c r="H45" s="2"/>
      <c r="I45" s="2"/>
      <c r="J45" s="4"/>
      <c r="K45" s="4"/>
      <c r="L45" s="4"/>
      <c r="M45" s="4"/>
      <c r="N45" s="31"/>
      <c r="O45" s="4"/>
      <c r="P45" s="31"/>
      <c r="Q45" s="4"/>
      <c r="R45" s="4"/>
      <c r="S45" s="4"/>
      <c r="T45" s="4"/>
      <c r="U45" s="4"/>
      <c r="V45" s="8"/>
      <c r="W45" s="4"/>
      <c r="X45" s="25"/>
      <c r="Y45" s="31"/>
      <c r="Z45" s="5"/>
      <c r="AA45" s="5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</row>
    <row r="46" spans="1:126" ht="12.75">
      <c r="A46" s="2"/>
      <c r="B46" s="43"/>
      <c r="C46" s="1"/>
      <c r="D46" s="2"/>
      <c r="E46" s="2"/>
      <c r="F46" s="4"/>
      <c r="G46" s="2"/>
      <c r="H46" s="2"/>
      <c r="I46" s="2"/>
      <c r="J46" s="4"/>
      <c r="K46" s="4"/>
      <c r="L46" s="4"/>
      <c r="M46" s="4"/>
      <c r="N46" s="31"/>
      <c r="O46" s="4"/>
      <c r="P46" s="31"/>
      <c r="Q46" s="4"/>
      <c r="R46" s="4"/>
      <c r="S46" s="4"/>
      <c r="T46" s="4"/>
      <c r="U46" s="4"/>
      <c r="V46" s="49"/>
      <c r="W46" s="50"/>
      <c r="X46" s="46"/>
      <c r="Y46" s="45"/>
      <c r="Z46" s="5"/>
      <c r="AA46" s="5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</row>
    <row r="47" spans="1:126" ht="12.75">
      <c r="A47" s="2"/>
      <c r="B47" s="3"/>
      <c r="C47" s="3"/>
      <c r="D47" s="2"/>
      <c r="E47" s="2"/>
      <c r="F47" s="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8"/>
      <c r="Y47" s="5"/>
      <c r="Z47" s="5"/>
      <c r="AA47" s="5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</row>
    <row r="48" spans="1:126" ht="12.75">
      <c r="A48" s="2"/>
      <c r="B48" s="3"/>
      <c r="C48" s="3"/>
      <c r="D48" s="2"/>
      <c r="E48" s="2"/>
      <c r="F48" s="1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8"/>
      <c r="Y48" s="5"/>
      <c r="Z48" s="5"/>
      <c r="AA48" s="5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</row>
    <row r="49" spans="1:126" ht="12.75">
      <c r="A49" s="2"/>
      <c r="B49" s="3"/>
      <c r="C49" s="3"/>
      <c r="D49" s="2"/>
      <c r="E49" s="2"/>
      <c r="F49" s="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8"/>
      <c r="Y49" s="5"/>
      <c r="Z49" s="5"/>
      <c r="AA49" s="5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</row>
    <row r="50" spans="1:126" ht="12.75">
      <c r="A50" s="2"/>
      <c r="B50" s="3"/>
      <c r="C50" s="3"/>
      <c r="D50" s="2"/>
      <c r="E50" s="2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8"/>
      <c r="Y50" s="5"/>
      <c r="Z50" s="5"/>
      <c r="AA50" s="5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</row>
    <row r="51" spans="1:126" ht="12.75">
      <c r="A51" s="2"/>
      <c r="B51" s="3"/>
      <c r="C51" s="3"/>
      <c r="D51" s="2"/>
      <c r="E51" s="2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8"/>
      <c r="Y51" s="5"/>
      <c r="Z51" s="5"/>
      <c r="AA51" s="5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</row>
    <row r="52" spans="1:126" ht="12.75">
      <c r="A52" s="2"/>
      <c r="B52" s="3"/>
      <c r="C52" s="3"/>
      <c r="D52" s="2"/>
      <c r="E52" s="2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8"/>
      <c r="Y52" s="5"/>
      <c r="Z52" s="5"/>
      <c r="AA52" s="5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</row>
    <row r="53" spans="1:126" ht="12.75">
      <c r="A53" s="2"/>
      <c r="B53" s="3"/>
      <c r="C53" s="3"/>
      <c r="D53" s="2"/>
      <c r="E53" s="2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8"/>
      <c r="Y53" s="5"/>
      <c r="Z53" s="5"/>
      <c r="AA53" s="5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</row>
    <row r="54" spans="1:126" ht="12.75">
      <c r="A54" s="2"/>
      <c r="B54" s="3"/>
      <c r="C54" s="3"/>
      <c r="D54" s="2"/>
      <c r="E54" s="2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8"/>
      <c r="Y54" s="5"/>
      <c r="Z54" s="5"/>
      <c r="AA54" s="5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</row>
    <row r="55" spans="1:126" ht="12.75">
      <c r="A55" s="2"/>
      <c r="B55" s="3"/>
      <c r="C55" s="3"/>
      <c r="D55" s="2"/>
      <c r="E55" s="2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8"/>
      <c r="Y55" s="5"/>
      <c r="Z55" s="5"/>
      <c r="AA55" s="5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</row>
    <row r="56" spans="1:126" ht="12.75">
      <c r="A56" s="2"/>
      <c r="B56" s="3"/>
      <c r="C56" s="3"/>
      <c r="D56" s="2"/>
      <c r="E56" s="2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8"/>
      <c r="Y56" s="5"/>
      <c r="Z56" s="5"/>
      <c r="AA56" s="5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</row>
    <row r="57" spans="1:126" ht="12.75">
      <c r="A57" s="2"/>
      <c r="B57" s="3"/>
      <c r="C57" s="3"/>
      <c r="D57" s="2"/>
      <c r="E57" s="2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8"/>
      <c r="Y57" s="5"/>
      <c r="Z57" s="5"/>
      <c r="AA57" s="5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</row>
    <row r="58" spans="1:126" ht="12.75">
      <c r="A58" s="2"/>
      <c r="B58" s="3"/>
      <c r="C58" s="3"/>
      <c r="D58" s="2"/>
      <c r="E58" s="2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8"/>
      <c r="Y58" s="5"/>
      <c r="Z58" s="5"/>
      <c r="AA58" s="5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</row>
    <row r="59" spans="1:126" ht="12.75">
      <c r="A59" s="2"/>
      <c r="B59" s="3"/>
      <c r="C59" s="3"/>
      <c r="D59" s="2"/>
      <c r="E59" s="2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8"/>
      <c r="Y59" s="5"/>
      <c r="Z59" s="5"/>
      <c r="AA59" s="5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</row>
    <row r="60" spans="1:126" ht="12.75">
      <c r="A60" s="2"/>
      <c r="B60" s="3"/>
      <c r="C60" s="3"/>
      <c r="D60" s="2"/>
      <c r="E60" s="2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8"/>
      <c r="Y60" s="5"/>
      <c r="Z60" s="5"/>
      <c r="AA60" s="5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</row>
    <row r="61" spans="1:126" ht="12.75">
      <c r="A61" s="2"/>
      <c r="B61" s="3"/>
      <c r="C61" s="3"/>
      <c r="D61" s="2"/>
      <c r="E61" s="2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8"/>
      <c r="Y61" s="5"/>
      <c r="Z61" s="5"/>
      <c r="AA61" s="5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</row>
    <row r="62" spans="1:126" ht="12.75">
      <c r="A62" s="2"/>
      <c r="B62" s="3"/>
      <c r="C62" s="3"/>
      <c r="D62" s="2"/>
      <c r="E62" s="2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8"/>
      <c r="Y62" s="5"/>
      <c r="Z62" s="5"/>
      <c r="AA62" s="5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</row>
    <row r="63" spans="1:126" ht="12.75">
      <c r="A63" s="2"/>
      <c r="B63" s="3"/>
      <c r="C63" s="3"/>
      <c r="D63" s="2"/>
      <c r="E63" s="2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8"/>
      <c r="Y63" s="5"/>
      <c r="Z63" s="5"/>
      <c r="AA63" s="5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</row>
    <row r="64" spans="1:126" ht="12.75">
      <c r="A64" s="2"/>
      <c r="B64" s="3"/>
      <c r="C64" s="3"/>
      <c r="D64" s="2"/>
      <c r="E64" s="2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8"/>
      <c r="Y64" s="5"/>
      <c r="Z64" s="5"/>
      <c r="AA64" s="5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</row>
    <row r="65" spans="1:126" ht="12.75">
      <c r="A65" s="2"/>
      <c r="B65" s="3"/>
      <c r="C65" s="3"/>
      <c r="D65" s="2"/>
      <c r="E65" s="2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8"/>
      <c r="Y65" s="5"/>
      <c r="Z65" s="5"/>
      <c r="AA65" s="5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</row>
    <row r="66" spans="1:126" ht="12.75">
      <c r="A66" s="2"/>
      <c r="B66" s="3"/>
      <c r="C66" s="3"/>
      <c r="D66" s="2"/>
      <c r="E66" s="2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8"/>
      <c r="Y66" s="5"/>
      <c r="Z66" s="5"/>
      <c r="AA66" s="5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</row>
    <row r="67" spans="1:126" ht="12.75">
      <c r="A67" s="2"/>
      <c r="B67" s="3"/>
      <c r="C67" s="3"/>
      <c r="D67" s="2"/>
      <c r="E67" s="2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"/>
      <c r="Y67" s="5"/>
      <c r="Z67" s="5"/>
      <c r="AA67" s="5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</row>
    <row r="68" spans="1:126" ht="12.75">
      <c r="A68" s="2"/>
      <c r="B68" s="3"/>
      <c r="C68" s="3"/>
      <c r="D68" s="2"/>
      <c r="E68" s="2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8"/>
      <c r="Y68" s="5"/>
      <c r="Z68" s="5"/>
      <c r="AA68" s="5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</row>
    <row r="69" spans="1:126" ht="12.75">
      <c r="A69" s="2"/>
      <c r="B69" s="3"/>
      <c r="C69" s="3"/>
      <c r="D69" s="2"/>
      <c r="E69" s="2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8"/>
      <c r="Y69" s="5"/>
      <c r="Z69" s="5"/>
      <c r="AA69" s="5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</row>
    <row r="70" spans="1:126" ht="12.75">
      <c r="A70" s="2"/>
      <c r="B70" s="3"/>
      <c r="C70" s="3"/>
      <c r="D70" s="2"/>
      <c r="E70" s="2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8"/>
      <c r="Y70" s="5"/>
      <c r="Z70" s="5"/>
      <c r="AA70" s="5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</row>
    <row r="71" spans="1:126" ht="12.75">
      <c r="A71" s="2"/>
      <c r="B71" s="3"/>
      <c r="C71" s="3"/>
      <c r="D71" s="2"/>
      <c r="E71" s="2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8"/>
      <c r="Y71" s="5"/>
      <c r="Z71" s="5"/>
      <c r="AA71" s="5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</row>
    <row r="72" spans="1:126" ht="12.75">
      <c r="A72" s="2"/>
      <c r="B72" s="3"/>
      <c r="C72" s="3"/>
      <c r="D72" s="2"/>
      <c r="E72" s="2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8"/>
      <c r="Y72" s="5"/>
      <c r="Z72" s="5"/>
      <c r="AA72" s="5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</row>
    <row r="73" spans="1:126" ht="12.75">
      <c r="A73" s="2"/>
      <c r="B73" s="3"/>
      <c r="C73" s="3"/>
      <c r="D73" s="2"/>
      <c r="E73" s="2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8"/>
      <c r="Y73" s="5"/>
      <c r="Z73" s="5"/>
      <c r="AA73" s="5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</row>
    <row r="74" spans="1:126" ht="12.75">
      <c r="A74" s="2"/>
      <c r="B74" s="3"/>
      <c r="C74" s="3"/>
      <c r="D74" s="2"/>
      <c r="E74" s="2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8"/>
      <c r="Y74" s="5"/>
      <c r="Z74" s="5"/>
      <c r="AA74" s="5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</row>
    <row r="75" spans="1:126" ht="12.75">
      <c r="A75" s="2"/>
      <c r="B75" s="3"/>
      <c r="C75" s="3"/>
      <c r="D75" s="2"/>
      <c r="E75" s="2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8"/>
      <c r="Y75" s="5"/>
      <c r="Z75" s="5"/>
      <c r="AA75" s="5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</row>
    <row r="76" spans="1:126" ht="12.75">
      <c r="A76" s="2"/>
      <c r="B76" s="3"/>
      <c r="C76" s="3"/>
      <c r="D76" s="2"/>
      <c r="E76" s="2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8"/>
      <c r="Y76" s="5"/>
      <c r="Z76" s="5"/>
      <c r="AA76" s="5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</row>
    <row r="77" spans="1:126" ht="12.75">
      <c r="A77" s="2"/>
      <c r="B77" s="3"/>
      <c r="C77" s="3"/>
      <c r="D77" s="2"/>
      <c r="E77" s="2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8"/>
      <c r="Y77" s="5"/>
      <c r="Z77" s="5"/>
      <c r="AA77" s="5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</row>
    <row r="78" spans="1:126" ht="12.75">
      <c r="A78" s="2"/>
      <c r="B78" s="3"/>
      <c r="C78" s="3"/>
      <c r="D78" s="2"/>
      <c r="E78" s="2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8"/>
      <c r="Y78" s="5"/>
      <c r="Z78" s="5"/>
      <c r="AA78" s="5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</row>
    <row r="79" spans="1:126" ht="12.75">
      <c r="A79" s="2"/>
      <c r="B79" s="3"/>
      <c r="C79" s="3"/>
      <c r="D79" s="2"/>
      <c r="E79" s="2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8"/>
      <c r="Y79" s="5"/>
      <c r="Z79" s="5"/>
      <c r="AA79" s="5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</row>
    <row r="80" spans="1:126" ht="12.75">
      <c r="A80" s="2"/>
      <c r="B80" s="3"/>
      <c r="C80" s="3"/>
      <c r="D80" s="2"/>
      <c r="E80" s="2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8"/>
      <c r="Y80" s="5"/>
      <c r="Z80" s="5"/>
      <c r="AA80" s="5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</row>
    <row r="81" spans="1:126" ht="12.75">
      <c r="A81" s="2"/>
      <c r="B81" s="3"/>
      <c r="C81" s="3"/>
      <c r="D81" s="2"/>
      <c r="E81" s="2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8"/>
      <c r="Y81" s="5"/>
      <c r="Z81" s="5"/>
      <c r="AA81" s="5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</row>
    <row r="82" spans="1:126" ht="12.75">
      <c r="A82" s="2"/>
      <c r="B82" s="3"/>
      <c r="C82" s="3"/>
      <c r="D82" s="2"/>
      <c r="E82" s="2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8"/>
      <c r="Y82" s="5"/>
      <c r="Z82" s="5"/>
      <c r="AA82" s="5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</row>
    <row r="83" spans="1:126" ht="12.75">
      <c r="A83" s="2"/>
      <c r="B83" s="3"/>
      <c r="C83" s="3"/>
      <c r="D83" s="2"/>
      <c r="E83" s="2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8"/>
      <c r="Y83" s="5"/>
      <c r="Z83" s="5"/>
      <c r="AA83" s="5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</row>
    <row r="84" spans="1:126" ht="12.75">
      <c r="A84" s="2"/>
      <c r="B84" s="3"/>
      <c r="C84" s="3"/>
      <c r="D84" s="2"/>
      <c r="E84" s="2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8"/>
      <c r="Y84" s="5"/>
      <c r="Z84" s="5"/>
      <c r="AA84" s="5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</row>
    <row r="85" spans="1:126" ht="12.75">
      <c r="A85" s="2"/>
      <c r="B85" s="3"/>
      <c r="C85" s="3"/>
      <c r="D85" s="2"/>
      <c r="E85" s="2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8"/>
      <c r="Y85" s="5"/>
      <c r="Z85" s="5"/>
      <c r="AA85" s="5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</row>
    <row r="86" spans="1:126" ht="12.75">
      <c r="A86" s="2"/>
      <c r="B86" s="3"/>
      <c r="C86" s="3"/>
      <c r="D86" s="2"/>
      <c r="E86" s="2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8"/>
      <c r="Y86" s="5"/>
      <c r="Z86" s="5"/>
      <c r="AA86" s="5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</row>
    <row r="87" spans="1:126" ht="12.75">
      <c r="A87" s="2"/>
      <c r="B87" s="3"/>
      <c r="C87" s="3"/>
      <c r="D87" s="2"/>
      <c r="E87" s="2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8"/>
      <c r="Y87" s="5"/>
      <c r="Z87" s="5"/>
      <c r="AA87" s="5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</row>
    <row r="88" spans="1:126" ht="12.75">
      <c r="A88" s="2"/>
      <c r="B88" s="3"/>
      <c r="C88" s="3"/>
      <c r="D88" s="2"/>
      <c r="E88" s="2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8"/>
      <c r="Y88" s="5"/>
      <c r="Z88" s="5"/>
      <c r="AA88" s="5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</row>
    <row r="89" spans="1:126" ht="12.75">
      <c r="A89" s="2"/>
      <c r="B89" s="3"/>
      <c r="C89" s="3"/>
      <c r="D89" s="2"/>
      <c r="E89" s="2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8"/>
      <c r="Y89" s="5"/>
      <c r="Z89" s="5"/>
      <c r="AA89" s="5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</row>
    <row r="90" spans="1:126" ht="12.75">
      <c r="A90" s="2"/>
      <c r="B90" s="3"/>
      <c r="C90" s="3"/>
      <c r="D90" s="2"/>
      <c r="E90" s="2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8"/>
      <c r="Y90" s="5"/>
      <c r="Z90" s="5"/>
      <c r="AA90" s="5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</row>
    <row r="91" spans="1:126" ht="12.75">
      <c r="A91" s="2"/>
      <c r="B91" s="3"/>
      <c r="C91" s="3"/>
      <c r="D91" s="2"/>
      <c r="E91" s="2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8"/>
      <c r="Y91" s="5"/>
      <c r="Z91" s="5"/>
      <c r="AA91" s="5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</row>
    <row r="92" spans="1:126" ht="12.75">
      <c r="A92" s="2"/>
      <c r="B92" s="3"/>
      <c r="C92" s="3"/>
      <c r="D92" s="2"/>
      <c r="E92" s="2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8"/>
      <c r="Y92" s="5"/>
      <c r="Z92" s="5"/>
      <c r="AA92" s="5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</row>
    <row r="93" spans="1:126" ht="12.75">
      <c r="A93" s="2"/>
      <c r="B93" s="3"/>
      <c r="C93" s="3"/>
      <c r="D93" s="2"/>
      <c r="E93" s="2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8"/>
      <c r="Y93" s="5"/>
      <c r="Z93" s="5"/>
      <c r="AA93" s="5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</row>
    <row r="94" spans="1:126" ht="12.75">
      <c r="A94" s="2"/>
      <c r="B94" s="3"/>
      <c r="C94" s="3"/>
      <c r="D94" s="2"/>
      <c r="E94" s="2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8"/>
      <c r="Y94" s="5"/>
      <c r="Z94" s="5"/>
      <c r="AA94" s="5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</row>
    <row r="95" spans="1:126" ht="12.75">
      <c r="A95" s="2"/>
      <c r="B95" s="3"/>
      <c r="C95" s="3"/>
      <c r="D95" s="2"/>
      <c r="E95" s="2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8"/>
      <c r="Y95" s="5"/>
      <c r="Z95" s="5"/>
      <c r="AA95" s="5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</row>
    <row r="96" spans="1:126" ht="12.75">
      <c r="A96" s="2"/>
      <c r="B96" s="3"/>
      <c r="C96" s="3"/>
      <c r="D96" s="2"/>
      <c r="E96" s="2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8"/>
      <c r="Y96" s="5"/>
      <c r="Z96" s="5"/>
      <c r="AA96" s="5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</row>
    <row r="97" spans="1:126" ht="12.75">
      <c r="A97" s="2"/>
      <c r="B97" s="3"/>
      <c r="C97" s="3"/>
      <c r="D97" s="2"/>
      <c r="E97" s="2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8"/>
      <c r="Y97" s="5"/>
      <c r="Z97" s="5"/>
      <c r="AA97" s="5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</row>
    <row r="98" spans="1:126" ht="12.75">
      <c r="A98" s="2"/>
      <c r="B98" s="3"/>
      <c r="C98" s="3"/>
      <c r="D98" s="2"/>
      <c r="E98" s="2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8"/>
      <c r="Y98" s="5"/>
      <c r="Z98" s="5"/>
      <c r="AA98" s="5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</row>
    <row r="99" spans="1:126" ht="12.75">
      <c r="A99" s="2"/>
      <c r="B99" s="3"/>
      <c r="C99" s="3"/>
      <c r="D99" s="2"/>
      <c r="E99" s="2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8"/>
      <c r="Y99" s="5"/>
      <c r="Z99" s="5"/>
      <c r="AA99" s="5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</row>
    <row r="100" spans="1:126" ht="12.75">
      <c r="A100" s="2"/>
      <c r="B100" s="3"/>
      <c r="C100" s="3"/>
      <c r="D100" s="2"/>
      <c r="E100" s="2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8"/>
      <c r="Y100" s="5"/>
      <c r="Z100" s="5"/>
      <c r="AA100" s="5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</row>
    <row r="101" spans="1:126" ht="12.75">
      <c r="A101" s="2"/>
      <c r="B101" s="3"/>
      <c r="C101" s="3"/>
      <c r="D101" s="2"/>
      <c r="E101" s="2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8"/>
      <c r="Y101" s="5"/>
      <c r="Z101" s="5"/>
      <c r="AA101" s="5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</row>
    <row r="102" spans="1:126" ht="12.75">
      <c r="A102" s="2"/>
      <c r="B102" s="3"/>
      <c r="C102" s="3"/>
      <c r="D102" s="2"/>
      <c r="E102" s="2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8"/>
      <c r="Y102" s="5"/>
      <c r="Z102" s="5"/>
      <c r="AA102" s="5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</row>
    <row r="103" spans="1:126" ht="12.75">
      <c r="A103" s="2"/>
      <c r="B103" s="3"/>
      <c r="C103" s="3"/>
      <c r="D103" s="2"/>
      <c r="E103" s="2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8"/>
      <c r="Y103" s="5"/>
      <c r="Z103" s="5"/>
      <c r="AA103" s="5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</row>
    <row r="104" spans="1:126" ht="12.75">
      <c r="A104" s="2"/>
      <c r="B104" s="3"/>
      <c r="C104" s="3"/>
      <c r="D104" s="2"/>
      <c r="E104" s="2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8"/>
      <c r="Y104" s="5"/>
      <c r="Z104" s="5"/>
      <c r="AA104" s="5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</row>
    <row r="105" spans="1:126" ht="12.75">
      <c r="A105" s="2"/>
      <c r="B105" s="3"/>
      <c r="C105" s="3"/>
      <c r="D105" s="2"/>
      <c r="E105" s="2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8"/>
      <c r="Y105" s="5"/>
      <c r="Z105" s="5"/>
      <c r="AA105" s="5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</row>
    <row r="106" spans="1:126" ht="12.75">
      <c r="A106" s="2"/>
      <c r="B106" s="3"/>
      <c r="C106" s="3"/>
      <c r="D106" s="2"/>
      <c r="E106" s="2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8"/>
      <c r="Y106" s="5"/>
      <c r="Z106" s="5"/>
      <c r="AA106" s="5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</row>
    <row r="107" spans="1:126" ht="12.75">
      <c r="A107" s="2"/>
      <c r="B107" s="3"/>
      <c r="C107" s="3"/>
      <c r="D107" s="2"/>
      <c r="E107" s="2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8"/>
      <c r="Y107" s="5"/>
      <c r="Z107" s="5"/>
      <c r="AA107" s="5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</row>
    <row r="108" spans="1:126" ht="12.75">
      <c r="A108" s="2"/>
      <c r="B108" s="3"/>
      <c r="C108" s="3"/>
      <c r="D108" s="2"/>
      <c r="E108" s="2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8"/>
      <c r="Y108" s="5"/>
      <c r="Z108" s="5"/>
      <c r="AA108" s="5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</row>
    <row r="109" spans="1:126" ht="12.75">
      <c r="A109" s="2"/>
      <c r="B109" s="3"/>
      <c r="C109" s="3"/>
      <c r="D109" s="2"/>
      <c r="E109" s="2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8"/>
      <c r="Y109" s="5"/>
      <c r="Z109" s="5"/>
      <c r="AA109" s="5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</row>
    <row r="110" spans="1:126" ht="12.75">
      <c r="A110" s="2"/>
      <c r="B110" s="3"/>
      <c r="C110" s="3"/>
      <c r="D110" s="2"/>
      <c r="E110" s="2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8"/>
      <c r="Y110" s="5"/>
      <c r="Z110" s="5"/>
      <c r="AA110" s="5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</row>
    <row r="111" spans="1:126" ht="12.75">
      <c r="A111" s="2"/>
      <c r="B111" s="3"/>
      <c r="C111" s="3"/>
      <c r="D111" s="2"/>
      <c r="E111" s="2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8"/>
      <c r="Y111" s="5"/>
      <c r="Z111" s="5"/>
      <c r="AA111" s="5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</row>
    <row r="112" spans="1:5" ht="12.75">
      <c r="A112" s="11"/>
      <c r="B112" s="3"/>
      <c r="C112" s="12"/>
      <c r="D112" s="11"/>
      <c r="E112" s="2"/>
    </row>
    <row r="113" spans="1:5" ht="12.75">
      <c r="A113" s="11"/>
      <c r="B113" s="12"/>
      <c r="C113" s="12"/>
      <c r="D113" s="11"/>
      <c r="E113" s="2"/>
    </row>
    <row r="114" spans="1:5" ht="12.75">
      <c r="A114" s="11"/>
      <c r="B114" s="12"/>
      <c r="C114" s="12"/>
      <c r="D114" s="11"/>
      <c r="E114" s="2"/>
    </row>
    <row r="115" spans="1:5" ht="12.75">
      <c r="A115" s="11"/>
      <c r="B115" s="12"/>
      <c r="C115" s="12"/>
      <c r="D115" s="11"/>
      <c r="E115" s="2"/>
    </row>
    <row r="116" spans="1:5" ht="12.75">
      <c r="A116" s="11"/>
      <c r="B116" s="12"/>
      <c r="C116" s="12"/>
      <c r="D116" s="11"/>
      <c r="E116" s="2"/>
    </row>
    <row r="117" spans="1:5" ht="12.75">
      <c r="A117" s="11"/>
      <c r="B117" s="12"/>
      <c r="C117" s="12"/>
      <c r="D117" s="11"/>
      <c r="E117" s="2"/>
    </row>
    <row r="118" spans="1:5" ht="12.75">
      <c r="A118" s="11"/>
      <c r="B118" s="12"/>
      <c r="C118" s="12"/>
      <c r="D118" s="11"/>
      <c r="E118" s="2"/>
    </row>
    <row r="119" spans="1:5" ht="12.75">
      <c r="A119" s="11"/>
      <c r="B119" s="12"/>
      <c r="C119" s="12"/>
      <c r="D119" s="11"/>
      <c r="E119" s="2"/>
    </row>
    <row r="120" spans="1:5" ht="12.75">
      <c r="A120" s="11"/>
      <c r="B120" s="12"/>
      <c r="C120" s="12"/>
      <c r="D120" s="11"/>
      <c r="E120" s="2"/>
    </row>
    <row r="121" spans="1:5" ht="12.75">
      <c r="A121" s="11"/>
      <c r="B121" s="12"/>
      <c r="C121" s="12"/>
      <c r="D121" s="11"/>
      <c r="E121" s="2"/>
    </row>
    <row r="122" spans="1:5" ht="12.75">
      <c r="A122" s="11"/>
      <c r="B122" s="12"/>
      <c r="C122" s="12"/>
      <c r="D122" s="11"/>
      <c r="E122" s="2"/>
    </row>
    <row r="123" spans="1:5" ht="12.75">
      <c r="A123" s="11"/>
      <c r="B123" s="12"/>
      <c r="C123" s="12"/>
      <c r="D123" s="11"/>
      <c r="E123" s="2"/>
    </row>
    <row r="124" spans="1:5" ht="12.75">
      <c r="A124" s="11"/>
      <c r="B124" s="12"/>
      <c r="C124" s="12"/>
      <c r="D124" s="11"/>
      <c r="E124" s="2"/>
    </row>
    <row r="125" spans="1:5" ht="12.75">
      <c r="A125" s="11"/>
      <c r="B125" s="12"/>
      <c r="C125" s="12"/>
      <c r="D125" s="11"/>
      <c r="E125" s="2"/>
    </row>
    <row r="126" spans="1:126" s="13" customFormat="1" ht="12.75">
      <c r="A126" s="11"/>
      <c r="B126" s="12"/>
      <c r="C126" s="12"/>
      <c r="D126" s="11"/>
      <c r="E126" s="2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14"/>
      <c r="Y126" s="9"/>
      <c r="Z126" s="9"/>
      <c r="AA126" s="9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</row>
    <row r="127" spans="1:126" s="13" customFormat="1" ht="12.75">
      <c r="A127" s="11"/>
      <c r="B127" s="12"/>
      <c r="C127" s="12"/>
      <c r="D127" s="11"/>
      <c r="E127" s="2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14"/>
      <c r="Y127" s="9"/>
      <c r="Z127" s="9"/>
      <c r="AA127" s="9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</row>
    <row r="128" spans="1:126" s="13" customFormat="1" ht="12.75">
      <c r="A128" s="11"/>
      <c r="B128" s="12"/>
      <c r="C128" s="12"/>
      <c r="D128" s="11"/>
      <c r="E128" s="2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14"/>
      <c r="Y128" s="9"/>
      <c r="Z128" s="9"/>
      <c r="AA128" s="9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</row>
    <row r="129" spans="1:126" s="13" customFormat="1" ht="12.75">
      <c r="A129" s="11"/>
      <c r="B129" s="12"/>
      <c r="C129" s="12"/>
      <c r="D129" s="11"/>
      <c r="E129" s="2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14"/>
      <c r="Y129" s="9"/>
      <c r="Z129" s="9"/>
      <c r="AA129" s="9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</row>
    <row r="130" spans="1:126" s="13" customFormat="1" ht="12.75">
      <c r="A130" s="11"/>
      <c r="B130" s="12"/>
      <c r="C130" s="12"/>
      <c r="D130" s="11"/>
      <c r="E130" s="2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14"/>
      <c r="Y130" s="9"/>
      <c r="Z130" s="9"/>
      <c r="AA130" s="9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</row>
    <row r="131" spans="1:126" s="13" customFormat="1" ht="12.75">
      <c r="A131" s="11"/>
      <c r="B131" s="12"/>
      <c r="C131" s="12"/>
      <c r="D131" s="11"/>
      <c r="E131" s="2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14"/>
      <c r="Y131" s="9"/>
      <c r="Z131" s="9"/>
      <c r="AA131" s="9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</row>
    <row r="132" spans="1:126" s="13" customFormat="1" ht="12.75">
      <c r="A132" s="11"/>
      <c r="B132" s="12"/>
      <c r="C132" s="12"/>
      <c r="D132" s="11"/>
      <c r="E132" s="2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14"/>
      <c r="Y132" s="9"/>
      <c r="Z132" s="9"/>
      <c r="AA132" s="9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</row>
    <row r="133" spans="1:126" s="13" customFormat="1" ht="12.75">
      <c r="A133" s="11"/>
      <c r="B133" s="12"/>
      <c r="C133" s="12"/>
      <c r="D133" s="11"/>
      <c r="E133" s="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14"/>
      <c r="Y133" s="9"/>
      <c r="Z133" s="9"/>
      <c r="AA133" s="9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</row>
    <row r="134" spans="1:126" s="13" customFormat="1" ht="12.75">
      <c r="A134" s="11"/>
      <c r="B134" s="12"/>
      <c r="C134" s="12"/>
      <c r="D134" s="11"/>
      <c r="E134" s="2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14"/>
      <c r="Y134" s="9"/>
      <c r="Z134" s="9"/>
      <c r="AA134" s="9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</row>
    <row r="135" spans="1:126" s="13" customFormat="1" ht="12.75">
      <c r="A135" s="11"/>
      <c r="B135" s="12"/>
      <c r="C135" s="12"/>
      <c r="D135" s="11"/>
      <c r="E135" s="2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14"/>
      <c r="Y135" s="9"/>
      <c r="Z135" s="9"/>
      <c r="AA135" s="9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</row>
    <row r="136" spans="1:126" s="13" customFormat="1" ht="12.75">
      <c r="A136" s="11"/>
      <c r="B136" s="12"/>
      <c r="C136" s="12"/>
      <c r="D136" s="11"/>
      <c r="E136" s="2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14"/>
      <c r="Y136" s="9"/>
      <c r="Z136" s="9"/>
      <c r="AA136" s="9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</row>
    <row r="137" spans="1:126" s="13" customFormat="1" ht="12.75">
      <c r="A137" s="11"/>
      <c r="B137" s="12"/>
      <c r="C137" s="12"/>
      <c r="D137" s="11"/>
      <c r="E137" s="2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14"/>
      <c r="Y137" s="9"/>
      <c r="Z137" s="9"/>
      <c r="AA137" s="9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</row>
    <row r="138" spans="1:126" s="13" customFormat="1" ht="12.75">
      <c r="A138" s="11"/>
      <c r="B138" s="12"/>
      <c r="C138" s="12"/>
      <c r="D138" s="11"/>
      <c r="E138" s="2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14"/>
      <c r="Y138" s="9"/>
      <c r="Z138" s="9"/>
      <c r="AA138" s="9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</row>
    <row r="139" spans="1:126" s="13" customFormat="1" ht="12.75">
      <c r="A139" s="11"/>
      <c r="B139" s="12"/>
      <c r="C139" s="12"/>
      <c r="D139" s="11"/>
      <c r="E139" s="2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14"/>
      <c r="Y139" s="9"/>
      <c r="Z139" s="9"/>
      <c r="AA139" s="9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</row>
    <row r="140" spans="1:126" s="13" customFormat="1" ht="12.75">
      <c r="A140" s="11"/>
      <c r="B140" s="12"/>
      <c r="C140" s="12"/>
      <c r="D140" s="11"/>
      <c r="E140" s="2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14"/>
      <c r="Y140" s="9"/>
      <c r="Z140" s="9"/>
      <c r="AA140" s="9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</row>
    <row r="141" spans="1:126" s="13" customFormat="1" ht="12.75">
      <c r="A141" s="11"/>
      <c r="B141" s="12"/>
      <c r="C141" s="12"/>
      <c r="D141" s="11"/>
      <c r="E141" s="2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14"/>
      <c r="Y141" s="9"/>
      <c r="Z141" s="9"/>
      <c r="AA141" s="9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</row>
    <row r="142" spans="1:126" s="13" customFormat="1" ht="12.75">
      <c r="A142" s="11"/>
      <c r="B142" s="12"/>
      <c r="C142" s="12"/>
      <c r="D142" s="11"/>
      <c r="E142" s="2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14"/>
      <c r="Y142" s="9"/>
      <c r="Z142" s="9"/>
      <c r="AA142" s="9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</row>
    <row r="143" spans="1:126" s="13" customFormat="1" ht="12.75">
      <c r="A143" s="11"/>
      <c r="B143" s="12"/>
      <c r="C143" s="12"/>
      <c r="D143" s="11"/>
      <c r="E143" s="2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14"/>
      <c r="Y143" s="9"/>
      <c r="Z143" s="9"/>
      <c r="AA143" s="9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</row>
    <row r="144" spans="1:126" s="13" customFormat="1" ht="12.75">
      <c r="A144" s="11"/>
      <c r="B144" s="12"/>
      <c r="C144" s="12"/>
      <c r="D144" s="11"/>
      <c r="E144" s="2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14"/>
      <c r="Y144" s="9"/>
      <c r="Z144" s="9"/>
      <c r="AA144" s="9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</row>
    <row r="145" spans="1:126" s="13" customFormat="1" ht="12.75">
      <c r="A145" s="11"/>
      <c r="B145" s="12"/>
      <c r="C145" s="12"/>
      <c r="D145" s="11"/>
      <c r="E145" s="12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14"/>
      <c r="Y145" s="9"/>
      <c r="Z145" s="9"/>
      <c r="AA145" s="9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</row>
    <row r="146" spans="1:126" s="13" customFormat="1" ht="12.75">
      <c r="A146" s="11"/>
      <c r="B146" s="12"/>
      <c r="C146" s="12"/>
      <c r="D146" s="11"/>
      <c r="E146" s="12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14"/>
      <c r="Y146" s="9"/>
      <c r="Z146" s="9"/>
      <c r="AA146" s="9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</row>
    <row r="147" spans="1:126" s="13" customFormat="1" ht="12.75">
      <c r="A147" s="11"/>
      <c r="B147" s="12"/>
      <c r="C147" s="12"/>
      <c r="D147" s="11"/>
      <c r="E147" s="12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14"/>
      <c r="Y147" s="9"/>
      <c r="Z147" s="9"/>
      <c r="AA147" s="9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</row>
    <row r="148" spans="1:126" s="13" customFormat="1" ht="12.75">
      <c r="A148" s="11"/>
      <c r="B148" s="12"/>
      <c r="C148" s="12"/>
      <c r="D148" s="11"/>
      <c r="E148" s="12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14"/>
      <c r="Y148" s="9"/>
      <c r="Z148" s="9"/>
      <c r="AA148" s="9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</row>
    <row r="149" spans="1:126" s="13" customFormat="1" ht="12.75">
      <c r="A149" s="11"/>
      <c r="B149" s="12"/>
      <c r="C149" s="12"/>
      <c r="D149" s="11"/>
      <c r="E149" s="12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14"/>
      <c r="Y149" s="9"/>
      <c r="Z149" s="9"/>
      <c r="AA149" s="9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</row>
    <row r="150" spans="1:126" s="13" customFormat="1" ht="12.75">
      <c r="A150" s="11"/>
      <c r="B150" s="12"/>
      <c r="C150" s="12"/>
      <c r="D150" s="11"/>
      <c r="E150" s="12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14"/>
      <c r="Y150" s="9"/>
      <c r="Z150" s="9"/>
      <c r="AA150" s="9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</row>
    <row r="151" spans="1:126" s="13" customFormat="1" ht="12.75">
      <c r="A151" s="11"/>
      <c r="B151" s="12"/>
      <c r="C151" s="12"/>
      <c r="D151" s="11"/>
      <c r="E151" s="12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14"/>
      <c r="Y151" s="9"/>
      <c r="Z151" s="9"/>
      <c r="AA151" s="9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</row>
    <row r="152" spans="1:126" s="13" customFormat="1" ht="12.75">
      <c r="A152" s="11"/>
      <c r="B152" s="12"/>
      <c r="C152" s="12"/>
      <c r="D152" s="11"/>
      <c r="E152" s="12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14"/>
      <c r="Y152" s="9"/>
      <c r="Z152" s="9"/>
      <c r="AA152" s="9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</row>
    <row r="153" spans="1:126" s="13" customFormat="1" ht="12.75">
      <c r="A153" s="11"/>
      <c r="B153" s="12"/>
      <c r="C153" s="12"/>
      <c r="D153" s="11"/>
      <c r="E153" s="12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14"/>
      <c r="Y153" s="9"/>
      <c r="Z153" s="9"/>
      <c r="AA153" s="9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</row>
    <row r="154" spans="1:126" s="13" customFormat="1" ht="12.75">
      <c r="A154" s="11"/>
      <c r="B154" s="12"/>
      <c r="C154" s="12"/>
      <c r="D154" s="11"/>
      <c r="E154" s="12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14"/>
      <c r="Y154" s="9"/>
      <c r="Z154" s="9"/>
      <c r="AA154" s="9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</row>
    <row r="155" spans="1:126" s="13" customFormat="1" ht="12.75">
      <c r="A155" s="9"/>
      <c r="B155" s="12"/>
      <c r="C155" s="6"/>
      <c r="D155" s="9"/>
      <c r="E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14"/>
      <c r="Y155" s="9"/>
      <c r="Z155" s="9"/>
      <c r="AA155" s="9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</row>
  </sheetData>
  <sheetProtection/>
  <mergeCells count="27">
    <mergeCell ref="A4:A7"/>
    <mergeCell ref="B4:B7"/>
    <mergeCell ref="C4:C7"/>
    <mergeCell ref="D4:D7"/>
    <mergeCell ref="K5:W5"/>
    <mergeCell ref="C1:Y1"/>
    <mergeCell ref="F4:F7"/>
    <mergeCell ref="Q6:R6"/>
    <mergeCell ref="E4:E7"/>
    <mergeCell ref="I4:I7"/>
    <mergeCell ref="AA6:AA7"/>
    <mergeCell ref="X4:X7"/>
    <mergeCell ref="Y4:Y7"/>
    <mergeCell ref="Z4:AA5"/>
    <mergeCell ref="Z6:Z7"/>
    <mergeCell ref="J5:J7"/>
    <mergeCell ref="K6:L6"/>
    <mergeCell ref="M6:N6"/>
    <mergeCell ref="D15:Z15"/>
    <mergeCell ref="C14:Y14"/>
    <mergeCell ref="G4:G7"/>
    <mergeCell ref="H4:H7"/>
    <mergeCell ref="J4:W4"/>
    <mergeCell ref="O6:P6"/>
    <mergeCell ref="S6:T6"/>
    <mergeCell ref="U6:V6"/>
    <mergeCell ref="W6:W7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1:DT186"/>
  <sheetViews>
    <sheetView zoomScalePageLayoutView="0" workbookViewId="0" topLeftCell="A7">
      <selection activeCell="C21" sqref="C21:C23"/>
    </sheetView>
  </sheetViews>
  <sheetFormatPr defaultColWidth="9.00390625" defaultRowHeight="12.75"/>
  <cols>
    <col min="1" max="1" width="2.75390625" style="9" customWidth="1"/>
    <col min="2" max="2" width="14.375" style="6" customWidth="1"/>
    <col min="3" max="3" width="12.625" style="6" customWidth="1"/>
    <col min="4" max="4" width="5.00390625" style="9" customWidth="1"/>
    <col min="5" max="5" width="5.875" style="6" customWidth="1"/>
    <col min="6" max="6" width="5.00390625" style="13" customWidth="1"/>
    <col min="7" max="7" width="7.125" style="6" customWidth="1"/>
    <col min="8" max="9" width="6.75390625" style="6" customWidth="1"/>
    <col min="10" max="10" width="7.75390625" style="6" customWidth="1"/>
    <col min="11" max="11" width="4.125" style="6" customWidth="1"/>
    <col min="12" max="12" width="5.00390625" style="6" customWidth="1"/>
    <col min="13" max="13" width="0.12890625" style="6" customWidth="1"/>
    <col min="14" max="14" width="4.375" style="6" customWidth="1"/>
    <col min="15" max="15" width="6.125" style="6" customWidth="1"/>
    <col min="16" max="16" width="5.125" style="6" customWidth="1"/>
    <col min="17" max="17" width="4.75390625" style="6" customWidth="1"/>
    <col min="18" max="18" width="6.25390625" style="6" customWidth="1"/>
    <col min="19" max="19" width="4.375" style="6" customWidth="1"/>
    <col min="20" max="20" width="5.125" style="6" customWidth="1"/>
    <col min="21" max="21" width="7.25390625" style="6" customWidth="1"/>
    <col min="22" max="22" width="6.125" style="14" customWidth="1"/>
    <col min="23" max="23" width="9.375" style="9" customWidth="1"/>
    <col min="24" max="24" width="6.625" style="9" customWidth="1"/>
    <col min="25" max="25" width="8.875" style="9" customWidth="1"/>
    <col min="26" max="26" width="6.625" style="6" customWidth="1"/>
    <col min="27" max="27" width="8.125" style="6" customWidth="1"/>
    <col min="28" max="29" width="8.25390625" style="6" customWidth="1"/>
    <col min="30" max="30" width="4.75390625" style="6" customWidth="1"/>
    <col min="31" max="31" width="8.25390625" style="6" customWidth="1"/>
    <col min="32" max="32" width="7.25390625" style="6" customWidth="1"/>
    <col min="33" max="16384" width="9.125" style="6" customWidth="1"/>
  </cols>
  <sheetData>
    <row r="1" spans="1:24" ht="15.75">
      <c r="A1" s="129" t="s">
        <v>146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40"/>
    </row>
    <row r="2" spans="8:15" ht="15">
      <c r="H2" s="22" t="s">
        <v>153</v>
      </c>
      <c r="I2" s="22"/>
      <c r="J2" s="22"/>
      <c r="K2" s="22"/>
      <c r="L2" s="22"/>
      <c r="M2" s="22"/>
      <c r="N2" s="22"/>
      <c r="O2" s="22"/>
    </row>
    <row r="3" spans="8:14" ht="15">
      <c r="H3" s="131" t="s">
        <v>35</v>
      </c>
      <c r="I3" s="131"/>
      <c r="J3" s="131"/>
      <c r="K3" s="131"/>
      <c r="L3" s="131"/>
      <c r="M3" s="131"/>
      <c r="N3" s="131"/>
    </row>
    <row r="4" spans="1:124" ht="12.75" customHeight="1">
      <c r="A4" s="125" t="s">
        <v>2</v>
      </c>
      <c r="B4" s="125" t="s">
        <v>0</v>
      </c>
      <c r="C4" s="125" t="s">
        <v>3</v>
      </c>
      <c r="D4" s="107" t="s">
        <v>10</v>
      </c>
      <c r="E4" s="125" t="s">
        <v>14</v>
      </c>
      <c r="F4" s="130" t="s">
        <v>15</v>
      </c>
      <c r="G4" s="107" t="s">
        <v>19</v>
      </c>
      <c r="H4" s="109" t="s">
        <v>20</v>
      </c>
      <c r="I4" s="109" t="s">
        <v>147</v>
      </c>
      <c r="J4" s="112" t="s">
        <v>1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4"/>
      <c r="V4" s="120" t="s">
        <v>11</v>
      </c>
      <c r="W4" s="123" t="s">
        <v>21</v>
      </c>
      <c r="X4" s="119" t="s">
        <v>23</v>
      </c>
      <c r="Y4" s="119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</row>
    <row r="5" spans="1:124" ht="12.75" customHeight="1">
      <c r="A5" s="126"/>
      <c r="B5" s="126"/>
      <c r="C5" s="126"/>
      <c r="D5" s="108"/>
      <c r="E5" s="126"/>
      <c r="F5" s="130"/>
      <c r="G5" s="108"/>
      <c r="H5" s="110"/>
      <c r="I5" s="110"/>
      <c r="J5" s="123" t="s">
        <v>6</v>
      </c>
      <c r="K5" s="128" t="s">
        <v>22</v>
      </c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1"/>
      <c r="W5" s="124"/>
      <c r="X5" s="119"/>
      <c r="Y5" s="119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</row>
    <row r="6" spans="1:124" ht="31.5" customHeight="1">
      <c r="A6" s="126"/>
      <c r="B6" s="126"/>
      <c r="C6" s="126"/>
      <c r="D6" s="107"/>
      <c r="E6" s="126"/>
      <c r="F6" s="130"/>
      <c r="G6" s="107"/>
      <c r="H6" s="110"/>
      <c r="I6" s="110"/>
      <c r="J6" s="124"/>
      <c r="K6" s="119" t="s">
        <v>24</v>
      </c>
      <c r="L6" s="119"/>
      <c r="M6" s="115" t="s">
        <v>9</v>
      </c>
      <c r="N6" s="118"/>
      <c r="O6" s="115" t="s">
        <v>17</v>
      </c>
      <c r="P6" s="116"/>
      <c r="Q6" s="117" t="s">
        <v>18</v>
      </c>
      <c r="R6" s="117"/>
      <c r="S6" s="133" t="s">
        <v>129</v>
      </c>
      <c r="T6" s="134"/>
      <c r="U6" s="110" t="s">
        <v>12</v>
      </c>
      <c r="V6" s="121"/>
      <c r="W6" s="124"/>
      <c r="X6" s="119" t="s">
        <v>28</v>
      </c>
      <c r="Y6" s="119" t="s">
        <v>29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</row>
    <row r="7" spans="1:124" ht="33.75" customHeight="1">
      <c r="A7" s="127"/>
      <c r="B7" s="127"/>
      <c r="C7" s="127"/>
      <c r="D7" s="107"/>
      <c r="E7" s="127"/>
      <c r="F7" s="130"/>
      <c r="G7" s="107"/>
      <c r="H7" s="111"/>
      <c r="I7" s="111"/>
      <c r="J7" s="117"/>
      <c r="K7" s="23" t="s">
        <v>25</v>
      </c>
      <c r="L7" s="23" t="s">
        <v>7</v>
      </c>
      <c r="M7" s="23" t="s">
        <v>8</v>
      </c>
      <c r="N7" s="23" t="s">
        <v>7</v>
      </c>
      <c r="O7" s="23" t="s">
        <v>8</v>
      </c>
      <c r="P7" s="23" t="s">
        <v>7</v>
      </c>
      <c r="Q7" s="23" t="s">
        <v>8</v>
      </c>
      <c r="R7" s="23" t="s">
        <v>7</v>
      </c>
      <c r="S7" s="23" t="s">
        <v>8</v>
      </c>
      <c r="T7" s="23" t="s">
        <v>7</v>
      </c>
      <c r="U7" s="111"/>
      <c r="V7" s="122"/>
      <c r="W7" s="117"/>
      <c r="X7" s="119"/>
      <c r="Y7" s="119"/>
      <c r="Z7" s="15"/>
      <c r="AA7" s="16"/>
      <c r="AB7" s="16"/>
      <c r="AC7" s="16"/>
      <c r="AD7" s="16"/>
      <c r="AE7" s="16"/>
      <c r="AF7" s="16"/>
      <c r="AG7" s="16"/>
      <c r="AH7" s="16"/>
      <c r="AI7" s="16"/>
      <c r="AJ7" s="17"/>
      <c r="AK7" s="17"/>
      <c r="AL7" s="17"/>
      <c r="AM7" s="1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 t="s">
        <v>4</v>
      </c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</row>
    <row r="8" spans="1:124" s="13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/>
      <c r="J8" s="24">
        <v>9</v>
      </c>
      <c r="K8" s="24">
        <v>10</v>
      </c>
      <c r="L8" s="24">
        <v>11</v>
      </c>
      <c r="M8" s="24">
        <v>12</v>
      </c>
      <c r="N8" s="24">
        <v>13</v>
      </c>
      <c r="O8" s="24">
        <v>14</v>
      </c>
      <c r="P8" s="24">
        <v>15</v>
      </c>
      <c r="Q8" s="24">
        <v>16</v>
      </c>
      <c r="R8" s="24">
        <v>17</v>
      </c>
      <c r="S8" s="24">
        <v>18</v>
      </c>
      <c r="T8" s="24">
        <v>19</v>
      </c>
      <c r="U8" s="24">
        <v>20</v>
      </c>
      <c r="V8" s="24">
        <v>21</v>
      </c>
      <c r="W8" s="24">
        <v>22</v>
      </c>
      <c r="X8" s="24">
        <v>23</v>
      </c>
      <c r="Y8" s="24">
        <v>24</v>
      </c>
      <c r="Z8" s="18"/>
      <c r="AA8" s="18"/>
      <c r="AB8" s="19"/>
      <c r="AC8" s="19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</row>
    <row r="9" spans="1:124" s="13" customFormat="1" ht="12.75">
      <c r="A9" s="2"/>
      <c r="B9" s="60"/>
      <c r="C9" s="1"/>
      <c r="D9" s="2"/>
      <c r="E9" s="2"/>
      <c r="F9" s="4"/>
      <c r="G9" s="34" t="s">
        <v>89</v>
      </c>
      <c r="H9" s="34"/>
      <c r="I9" s="34"/>
      <c r="J9" s="2"/>
      <c r="K9" s="34"/>
      <c r="L9" s="34"/>
      <c r="M9" s="2"/>
      <c r="N9" s="31"/>
      <c r="O9" s="4"/>
      <c r="P9" s="31"/>
      <c r="Q9" s="4"/>
      <c r="R9" s="4"/>
      <c r="S9" s="4"/>
      <c r="T9" s="4"/>
      <c r="U9" s="4"/>
      <c r="V9" s="8"/>
      <c r="W9" s="4"/>
      <c r="X9" s="25"/>
      <c r="Y9" s="31"/>
      <c r="Z9" s="31"/>
      <c r="AA9" s="18"/>
      <c r="AB9" s="19"/>
      <c r="AC9" s="19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</row>
    <row r="10" spans="1:124" ht="12" customHeight="1">
      <c r="A10" s="2">
        <v>1</v>
      </c>
      <c r="B10" s="60" t="s">
        <v>49</v>
      </c>
      <c r="C10" s="1"/>
      <c r="D10" s="2" t="s">
        <v>105</v>
      </c>
      <c r="E10" s="2">
        <v>37.05</v>
      </c>
      <c r="F10" s="4">
        <v>1</v>
      </c>
      <c r="G10" s="2">
        <v>17697</v>
      </c>
      <c r="H10" s="2">
        <v>4.41</v>
      </c>
      <c r="I10" s="2">
        <v>2.34</v>
      </c>
      <c r="J10" s="4">
        <f>G10*H10*I10</f>
        <v>182622.4218</v>
      </c>
      <c r="K10" s="4">
        <v>25</v>
      </c>
      <c r="L10" s="4">
        <f>G10*H10*I10*K10/100</f>
        <v>45655.60545</v>
      </c>
      <c r="M10" s="4">
        <v>5</v>
      </c>
      <c r="N10" s="31"/>
      <c r="O10" s="4">
        <v>10</v>
      </c>
      <c r="P10" s="4">
        <f>L10*M10*O10/100</f>
        <v>22827.802725</v>
      </c>
      <c r="Q10" s="4"/>
      <c r="R10" s="4"/>
      <c r="S10" s="4"/>
      <c r="T10" s="7"/>
      <c r="U10" s="4">
        <f>J10+L10+N10+P10+R10+T10</f>
        <v>251105.829975</v>
      </c>
      <c r="V10" s="8">
        <v>1</v>
      </c>
      <c r="W10" s="4">
        <f>U10*V10</f>
        <v>251105.829975</v>
      </c>
      <c r="X10" s="25">
        <v>1</v>
      </c>
      <c r="Y10" s="31">
        <f>J10+L10</f>
        <v>228278.02725</v>
      </c>
      <c r="Z10" s="31"/>
      <c r="AA10" s="90"/>
      <c r="AB10" s="90"/>
      <c r="AC10" s="90"/>
      <c r="AD10" s="45"/>
      <c r="AE10" s="89"/>
      <c r="AF10" s="89"/>
      <c r="AG10" s="89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1:124" ht="12.75">
      <c r="A11" s="2">
        <v>2</v>
      </c>
      <c r="B11" s="60" t="s">
        <v>49</v>
      </c>
      <c r="C11" s="1"/>
      <c r="D11" s="2" t="s">
        <v>106</v>
      </c>
      <c r="E11" s="2">
        <v>20</v>
      </c>
      <c r="F11" s="4"/>
      <c r="G11" s="2">
        <v>17697</v>
      </c>
      <c r="H11" s="2">
        <v>3.69</v>
      </c>
      <c r="I11" s="2">
        <v>2.34</v>
      </c>
      <c r="J11" s="4">
        <f>G11*H11*I11</f>
        <v>152806.51619999998</v>
      </c>
      <c r="K11" s="4">
        <v>25</v>
      </c>
      <c r="L11" s="4">
        <f>G11*H11*I11*K11/100</f>
        <v>38201.629049999996</v>
      </c>
      <c r="M11" s="4">
        <v>5</v>
      </c>
      <c r="N11" s="31"/>
      <c r="O11" s="4">
        <v>10</v>
      </c>
      <c r="P11" s="4">
        <f>L11*M11*O11/100</f>
        <v>19100.814524999998</v>
      </c>
      <c r="Q11" s="4"/>
      <c r="R11" s="4"/>
      <c r="S11" s="4"/>
      <c r="T11" s="7"/>
      <c r="U11" s="4">
        <f>J11+L11+N11+P11+R11+T11</f>
        <v>210108.95977499997</v>
      </c>
      <c r="V11" s="8">
        <v>0.25</v>
      </c>
      <c r="W11" s="4">
        <f>U11*V11</f>
        <v>52527.23994374999</v>
      </c>
      <c r="X11" s="25"/>
      <c r="Y11" s="31"/>
      <c r="Z11" s="31"/>
      <c r="AA11" s="89"/>
      <c r="AB11" s="89"/>
      <c r="AC11" s="21"/>
      <c r="AD11" s="31"/>
      <c r="AE11" s="45"/>
      <c r="AF11" s="89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1:124" ht="12.75">
      <c r="A12" s="2"/>
      <c r="B12" s="60" t="s">
        <v>60</v>
      </c>
      <c r="C12" s="1"/>
      <c r="D12" s="2"/>
      <c r="E12" s="2"/>
      <c r="F12" s="4"/>
      <c r="G12" s="2"/>
      <c r="H12" s="2"/>
      <c r="I12" s="2"/>
      <c r="J12" s="4"/>
      <c r="K12" s="4"/>
      <c r="L12" s="4"/>
      <c r="M12" s="4"/>
      <c r="N12" s="31"/>
      <c r="O12" s="4"/>
      <c r="P12" s="31"/>
      <c r="Q12" s="4"/>
      <c r="R12" s="4"/>
      <c r="S12" s="4"/>
      <c r="T12" s="7"/>
      <c r="U12" s="4"/>
      <c r="V12" s="49">
        <f>SUM(V10:V11)</f>
        <v>1.25</v>
      </c>
      <c r="W12" s="50">
        <f>SUM(W10:W11)</f>
        <v>303633.06991874997</v>
      </c>
      <c r="X12" s="46">
        <f>SUM(X10:X11)</f>
        <v>1</v>
      </c>
      <c r="Y12" s="45">
        <f>SUM(Y10:Y11)</f>
        <v>228278.02725</v>
      </c>
      <c r="Z12" s="45"/>
      <c r="AA12" s="21"/>
      <c r="AB12" s="21"/>
      <c r="AC12" s="21"/>
      <c r="AD12" s="31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1:124" ht="12.75">
      <c r="A13" s="2"/>
      <c r="B13" s="91"/>
      <c r="C13" s="1"/>
      <c r="D13" s="2"/>
      <c r="E13" s="5"/>
      <c r="F13" s="4"/>
      <c r="G13" s="34" t="s">
        <v>54</v>
      </c>
      <c r="H13" s="34"/>
      <c r="I13" s="34"/>
      <c r="J13" s="2"/>
      <c r="K13" s="2"/>
      <c r="L13" s="2"/>
      <c r="M13" s="4"/>
      <c r="N13" s="4"/>
      <c r="O13" s="4"/>
      <c r="P13" s="4"/>
      <c r="Q13" s="4"/>
      <c r="R13" s="4"/>
      <c r="S13" s="4"/>
      <c r="T13" s="7"/>
      <c r="U13" s="4"/>
      <c r="V13" s="57"/>
      <c r="W13" s="58"/>
      <c r="X13" s="58"/>
      <c r="Y13" s="58"/>
      <c r="Z13" s="5"/>
      <c r="AA13" s="5"/>
      <c r="AB13" s="7"/>
      <c r="AC13" s="7"/>
      <c r="AD13" s="7"/>
      <c r="AE13" s="7"/>
      <c r="AF13" s="7"/>
      <c r="AG13" s="31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</row>
    <row r="14" spans="1:124" ht="12.75">
      <c r="A14" s="2">
        <v>1</v>
      </c>
      <c r="B14" s="91" t="s">
        <v>55</v>
      </c>
      <c r="C14" s="56"/>
      <c r="D14" s="2" t="s">
        <v>106</v>
      </c>
      <c r="E14" s="5">
        <v>2.05</v>
      </c>
      <c r="F14" s="4"/>
      <c r="G14" s="2">
        <v>17697</v>
      </c>
      <c r="H14" s="2">
        <v>3.41</v>
      </c>
      <c r="I14" s="2">
        <v>2.34</v>
      </c>
      <c r="J14" s="4">
        <f>G14*H14*I14</f>
        <v>141211.4418</v>
      </c>
      <c r="K14" s="4">
        <v>25</v>
      </c>
      <c r="L14" s="4">
        <f>G14*H14*I14*K14/100</f>
        <v>35302.86045</v>
      </c>
      <c r="M14" s="4">
        <v>5</v>
      </c>
      <c r="N14" s="31"/>
      <c r="O14" s="4">
        <v>10</v>
      </c>
      <c r="P14" s="4">
        <f>L14*M14*O14/100</f>
        <v>17651.430225</v>
      </c>
      <c r="Q14" s="31">
        <v>100</v>
      </c>
      <c r="R14" s="31">
        <v>17697</v>
      </c>
      <c r="S14" s="4"/>
      <c r="T14" s="7"/>
      <c r="U14" s="4">
        <f>J14+L14+N14+P14+R14+T14</f>
        <v>211862.732475</v>
      </c>
      <c r="V14" s="4">
        <v>1</v>
      </c>
      <c r="W14" s="4">
        <f>J14+L14+N14+P14+R14+T14+V14</f>
        <v>211863.732475</v>
      </c>
      <c r="X14" s="25">
        <v>1</v>
      </c>
      <c r="Y14" s="31">
        <f>J14+L14</f>
        <v>176514.30225</v>
      </c>
      <c r="Z14" s="5"/>
      <c r="AA14" s="47"/>
      <c r="AB14" s="89"/>
      <c r="AC14" s="89"/>
      <c r="AD14" s="89"/>
      <c r="AE14" s="89"/>
      <c r="AF14" s="89"/>
      <c r="AG14" s="45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1:124" ht="12.75">
      <c r="A15" s="2">
        <v>2</v>
      </c>
      <c r="B15" s="91" t="s">
        <v>125</v>
      </c>
      <c r="C15" s="1"/>
      <c r="D15" s="2" t="s">
        <v>106</v>
      </c>
      <c r="E15" s="5">
        <v>20</v>
      </c>
      <c r="F15" s="4"/>
      <c r="G15" s="2">
        <v>17697</v>
      </c>
      <c r="H15" s="2">
        <v>3.69</v>
      </c>
      <c r="I15" s="2">
        <v>2.34</v>
      </c>
      <c r="J15" s="4">
        <f>G15*H15*I15</f>
        <v>152806.51619999998</v>
      </c>
      <c r="K15" s="4">
        <v>25</v>
      </c>
      <c r="L15" s="4">
        <f>G15*H15*I15*K15/100</f>
        <v>38201.629049999996</v>
      </c>
      <c r="M15" s="4">
        <v>5</v>
      </c>
      <c r="N15" s="4"/>
      <c r="O15" s="4">
        <v>10</v>
      </c>
      <c r="P15" s="4">
        <f>L15*M15*O15/100</f>
        <v>19100.814524999998</v>
      </c>
      <c r="Q15" s="4">
        <v>100</v>
      </c>
      <c r="R15" s="31">
        <f>Q15*G15/100</f>
        <v>17697</v>
      </c>
      <c r="S15" s="31"/>
      <c r="T15" s="7"/>
      <c r="U15" s="4">
        <f>J15+L15+N15+P15+R15+T15</f>
        <v>227805.95977499997</v>
      </c>
      <c r="V15" s="4">
        <v>1</v>
      </c>
      <c r="W15" s="4">
        <f>U15*V15</f>
        <v>227805.95977499997</v>
      </c>
      <c r="X15" s="26"/>
      <c r="Y15" s="31"/>
      <c r="Z15" s="31"/>
      <c r="AA15" s="45"/>
      <c r="AB15" s="89"/>
      <c r="AC15" s="89"/>
      <c r="AD15" s="89"/>
      <c r="AE15" s="89"/>
      <c r="AF15" s="89"/>
      <c r="AG15" s="45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1:124" ht="12.75">
      <c r="A16" s="2">
        <v>3</v>
      </c>
      <c r="B16" s="91" t="s">
        <v>125</v>
      </c>
      <c r="C16" s="1"/>
      <c r="D16" s="2" t="s">
        <v>106</v>
      </c>
      <c r="E16" s="5">
        <v>20</v>
      </c>
      <c r="F16" s="4"/>
      <c r="G16" s="2">
        <v>17697</v>
      </c>
      <c r="H16" s="2">
        <v>3.69</v>
      </c>
      <c r="I16" s="2">
        <v>2.34</v>
      </c>
      <c r="J16" s="4">
        <f>G16*H16*I16</f>
        <v>152806.51619999998</v>
      </c>
      <c r="K16" s="4">
        <v>25</v>
      </c>
      <c r="L16" s="4">
        <f>G16*H16*I16*K16/100</f>
        <v>38201.629049999996</v>
      </c>
      <c r="M16" s="4">
        <v>5</v>
      </c>
      <c r="N16" s="4"/>
      <c r="O16" s="4">
        <v>10</v>
      </c>
      <c r="P16" s="4">
        <f>L16*M16*O16/100</f>
        <v>19100.814524999998</v>
      </c>
      <c r="Q16" s="4">
        <v>100</v>
      </c>
      <c r="R16" s="31">
        <f>Q16*G16/100</f>
        <v>17697</v>
      </c>
      <c r="S16" s="31"/>
      <c r="T16" s="7"/>
      <c r="U16" s="4">
        <f>J16+L16+N16+P16+R16+T16</f>
        <v>227805.95977499997</v>
      </c>
      <c r="V16" s="4">
        <v>1</v>
      </c>
      <c r="W16" s="4">
        <f>U16*V16</f>
        <v>227805.95977499997</v>
      </c>
      <c r="X16" s="26"/>
      <c r="Y16" s="31"/>
      <c r="Z16" s="31"/>
      <c r="AA16" s="45"/>
      <c r="AB16" s="89"/>
      <c r="AC16" s="89"/>
      <c r="AD16" s="89"/>
      <c r="AE16" s="89"/>
      <c r="AF16" s="89"/>
      <c r="AG16" s="45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1:124" ht="15" customHeight="1">
      <c r="A17" s="2">
        <v>4</v>
      </c>
      <c r="B17" s="91" t="s">
        <v>125</v>
      </c>
      <c r="C17" s="1"/>
      <c r="D17" s="2" t="s">
        <v>106</v>
      </c>
      <c r="E17" s="5">
        <v>20</v>
      </c>
      <c r="F17" s="4"/>
      <c r="G17" s="2">
        <v>17697</v>
      </c>
      <c r="H17" s="2">
        <v>3.69</v>
      </c>
      <c r="I17" s="2">
        <v>2.34</v>
      </c>
      <c r="J17" s="4">
        <f>G17*H17*I17</f>
        <v>152806.51619999998</v>
      </c>
      <c r="K17" s="4">
        <v>25</v>
      </c>
      <c r="L17" s="4">
        <f>G17*H17*I17*K17/100</f>
        <v>38201.629049999996</v>
      </c>
      <c r="M17" s="4">
        <v>5</v>
      </c>
      <c r="N17" s="4"/>
      <c r="O17" s="4">
        <v>10</v>
      </c>
      <c r="P17" s="4">
        <f>L17*M17*O17/100</f>
        <v>19100.814524999998</v>
      </c>
      <c r="Q17" s="4">
        <v>100</v>
      </c>
      <c r="R17" s="31">
        <f>Q17*G17/100</f>
        <v>17697</v>
      </c>
      <c r="S17" s="31"/>
      <c r="T17" s="7"/>
      <c r="U17" s="4">
        <f>J17+L17+N17+P17+R17+T17</f>
        <v>227805.95977499997</v>
      </c>
      <c r="V17" s="4">
        <v>1</v>
      </c>
      <c r="W17" s="4">
        <f>U17*V17</f>
        <v>227805.95977499997</v>
      </c>
      <c r="X17" s="8"/>
      <c r="Y17" s="31"/>
      <c r="Z17" s="4"/>
      <c r="AA17" s="45"/>
      <c r="AB17" s="89"/>
      <c r="AC17" s="89"/>
      <c r="AD17" s="89"/>
      <c r="AE17" s="89"/>
      <c r="AF17" s="89"/>
      <c r="AG17" s="45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</row>
    <row r="18" spans="1:124" ht="12.75">
      <c r="A18" s="2">
        <v>6</v>
      </c>
      <c r="B18" s="91" t="s">
        <v>125</v>
      </c>
      <c r="C18" s="1"/>
      <c r="D18" s="2" t="s">
        <v>106</v>
      </c>
      <c r="E18" s="5">
        <v>20</v>
      </c>
      <c r="F18" s="4"/>
      <c r="G18" s="2">
        <v>17697</v>
      </c>
      <c r="H18" s="2">
        <v>3.69</v>
      </c>
      <c r="I18" s="2">
        <v>2.34</v>
      </c>
      <c r="J18" s="4">
        <f>G18*H18*I18</f>
        <v>152806.51619999998</v>
      </c>
      <c r="K18" s="4">
        <v>25</v>
      </c>
      <c r="L18" s="4">
        <f>G18*H18*I18*K18/100</f>
        <v>38201.629049999996</v>
      </c>
      <c r="M18" s="4">
        <v>5</v>
      </c>
      <c r="N18" s="4"/>
      <c r="O18" s="4">
        <v>10</v>
      </c>
      <c r="P18" s="4">
        <f>L18*M18*O18/100</f>
        <v>19100.814524999998</v>
      </c>
      <c r="Q18" s="4">
        <v>100</v>
      </c>
      <c r="R18" s="31">
        <f>Q18*G18/100</f>
        <v>17697</v>
      </c>
      <c r="S18" s="31"/>
      <c r="T18" s="7"/>
      <c r="U18" s="4">
        <f>J18+L18+N18+P18+R18+T18</f>
        <v>227805.95977499997</v>
      </c>
      <c r="V18" s="88" t="s">
        <v>140</v>
      </c>
      <c r="W18" s="4">
        <f>U18*V18</f>
        <v>56951.48994374999</v>
      </c>
      <c r="X18" s="8"/>
      <c r="Y18" s="31"/>
      <c r="Z18" s="4"/>
      <c r="AA18" s="46"/>
      <c r="AB18" s="89"/>
      <c r="AC18" s="89"/>
      <c r="AD18" s="89"/>
      <c r="AE18" s="89"/>
      <c r="AF18" s="89"/>
      <c r="AG18" s="45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</row>
    <row r="19" spans="1:124" ht="12.75">
      <c r="A19" s="2"/>
      <c r="B19" s="52" t="s">
        <v>34</v>
      </c>
      <c r="C19" s="1"/>
      <c r="D19" s="2"/>
      <c r="E19" s="5"/>
      <c r="F19" s="4"/>
      <c r="G19" s="2"/>
      <c r="H19" s="2"/>
      <c r="I19" s="2"/>
      <c r="J19" s="4">
        <f>SUM(J14:J18)</f>
        <v>752437.5065999998</v>
      </c>
      <c r="K19" s="4"/>
      <c r="L19" s="4"/>
      <c r="M19" s="4"/>
      <c r="N19" s="4"/>
      <c r="O19" s="4"/>
      <c r="P19" s="31"/>
      <c r="Q19" s="4"/>
      <c r="R19" s="4"/>
      <c r="S19" s="4"/>
      <c r="T19" s="4"/>
      <c r="U19" s="4"/>
      <c r="V19" s="44">
        <f>V14+V15+V16+V17+V18</f>
        <v>4.25</v>
      </c>
      <c r="W19" s="45">
        <f>SUM(W14:W18)</f>
        <v>952233.1017437499</v>
      </c>
      <c r="X19" s="46">
        <f>SUM(X14:X18)</f>
        <v>1</v>
      </c>
      <c r="Y19" s="45">
        <f>SUM(Y14:Y18)</f>
        <v>176514.30225</v>
      </c>
      <c r="Z19" s="47"/>
      <c r="AA19" s="47"/>
      <c r="AB19" s="7"/>
      <c r="AC19" s="7"/>
      <c r="AD19" s="7"/>
      <c r="AE19" s="7"/>
      <c r="AF19" s="7"/>
      <c r="AG19" s="31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</row>
    <row r="20" spans="1:124" ht="12.75">
      <c r="A20" s="2"/>
      <c r="B20" s="27"/>
      <c r="E20" s="28"/>
      <c r="F20" s="28"/>
      <c r="G20" s="29" t="s">
        <v>130</v>
      </c>
      <c r="H20" s="29"/>
      <c r="I20" s="29"/>
      <c r="J20" s="29"/>
      <c r="K20" s="29"/>
      <c r="L20" s="29"/>
      <c r="M20" s="28"/>
      <c r="N20" s="28"/>
      <c r="O20" s="30"/>
      <c r="P20" s="21"/>
      <c r="Q20" s="21"/>
      <c r="R20" s="21"/>
      <c r="S20" s="21"/>
      <c r="T20" s="21"/>
      <c r="U20" s="21"/>
      <c r="V20" s="21"/>
      <c r="W20" s="25"/>
      <c r="X20" s="26"/>
      <c r="Y20" s="25"/>
      <c r="Z20" s="25"/>
      <c r="AA20" s="25"/>
      <c r="AB20" s="21"/>
      <c r="AC20" s="21"/>
      <c r="AD20" s="31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</row>
    <row r="21" spans="1:124" ht="15.75" customHeight="1">
      <c r="A21" s="2">
        <v>1</v>
      </c>
      <c r="B21" s="27" t="s">
        <v>132</v>
      </c>
      <c r="C21" s="56"/>
      <c r="D21" s="2" t="s">
        <v>105</v>
      </c>
      <c r="E21" s="5">
        <v>26.06</v>
      </c>
      <c r="F21" s="4">
        <v>1</v>
      </c>
      <c r="G21" s="2">
        <v>17697</v>
      </c>
      <c r="H21" s="2">
        <v>4.41</v>
      </c>
      <c r="I21" s="2">
        <v>2.34</v>
      </c>
      <c r="J21" s="4">
        <f>G21*H21*I21</f>
        <v>182622.4218</v>
      </c>
      <c r="K21" s="4">
        <v>25</v>
      </c>
      <c r="L21" s="4">
        <f>G21*H21*I21*K21/100</f>
        <v>45655.60545</v>
      </c>
      <c r="M21" s="4">
        <v>5</v>
      </c>
      <c r="N21" s="31">
        <f>M21*E21/100</f>
        <v>1.303</v>
      </c>
      <c r="O21" s="4">
        <v>10</v>
      </c>
      <c r="P21" s="4">
        <f>L21*M21*O21/100</f>
        <v>22827.802725</v>
      </c>
      <c r="Q21" s="31">
        <v>20</v>
      </c>
      <c r="R21" s="31">
        <f>Q21*G21/100</f>
        <v>3539.4</v>
      </c>
      <c r="S21" s="31"/>
      <c r="T21" s="31"/>
      <c r="U21" s="4">
        <f>J21+L21+N21+P21+R21+T21</f>
        <v>254646.532975</v>
      </c>
      <c r="V21" s="4">
        <v>1</v>
      </c>
      <c r="W21" s="4">
        <f>U21*V21</f>
        <v>254646.532975</v>
      </c>
      <c r="X21" s="26">
        <v>1</v>
      </c>
      <c r="Y21" s="31">
        <f>J21+L21</f>
        <v>228278.02725</v>
      </c>
      <c r="Z21" s="25"/>
      <c r="AA21" s="89"/>
      <c r="AB21" s="89"/>
      <c r="AC21" s="21"/>
      <c r="AD21" s="31"/>
      <c r="AE21" s="89"/>
      <c r="AF21" s="89"/>
      <c r="AG21" s="89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</row>
    <row r="22" spans="1:124" ht="12.75">
      <c r="A22" s="2">
        <v>2</v>
      </c>
      <c r="B22" s="27" t="s">
        <v>132</v>
      </c>
      <c r="C22" s="1"/>
      <c r="D22" s="2" t="s">
        <v>106</v>
      </c>
      <c r="E22" s="5">
        <v>20</v>
      </c>
      <c r="F22" s="4"/>
      <c r="G22" s="2">
        <v>17697</v>
      </c>
      <c r="H22" s="2">
        <v>3.69</v>
      </c>
      <c r="I22" s="2">
        <v>2.34</v>
      </c>
      <c r="J22" s="4">
        <f>G22*H22*I22</f>
        <v>152806.51619999998</v>
      </c>
      <c r="K22" s="4">
        <v>25</v>
      </c>
      <c r="L22" s="4">
        <f>G22*H22*I22*K22/100</f>
        <v>38201.629049999996</v>
      </c>
      <c r="M22" s="4">
        <v>5</v>
      </c>
      <c r="N22" s="31"/>
      <c r="O22" s="4">
        <v>10</v>
      </c>
      <c r="P22" s="4">
        <f>L22*M22*O22/100</f>
        <v>19100.814524999998</v>
      </c>
      <c r="Q22" s="31">
        <v>20</v>
      </c>
      <c r="R22" s="31">
        <f>Q22*G22/100</f>
        <v>3539.4</v>
      </c>
      <c r="S22" s="4"/>
      <c r="T22" s="4"/>
      <c r="U22" s="4">
        <f>J22+L22+N22+P22+R22+T22</f>
        <v>213648.35977499996</v>
      </c>
      <c r="V22" s="4">
        <v>1</v>
      </c>
      <c r="W22" s="4">
        <f>U22*V22</f>
        <v>213648.35977499996</v>
      </c>
      <c r="X22" s="26"/>
      <c r="Y22" s="31"/>
      <c r="Z22" s="25"/>
      <c r="AA22" s="45"/>
      <c r="AB22" s="90"/>
      <c r="AC22" s="90"/>
      <c r="AD22" s="45"/>
      <c r="AE22" s="89"/>
      <c r="AF22" s="89"/>
      <c r="AG22" s="89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</row>
    <row r="23" spans="1:124" ht="12.75">
      <c r="A23" s="2">
        <v>3</v>
      </c>
      <c r="B23" s="27" t="s">
        <v>132</v>
      </c>
      <c r="C23" s="1"/>
      <c r="D23" s="2" t="s">
        <v>106</v>
      </c>
      <c r="E23" s="5">
        <v>20</v>
      </c>
      <c r="F23" s="4"/>
      <c r="G23" s="2">
        <v>17697</v>
      </c>
      <c r="H23" s="2">
        <v>3.69</v>
      </c>
      <c r="I23" s="2">
        <v>2.34</v>
      </c>
      <c r="J23" s="4">
        <f>G23*H23*I23</f>
        <v>152806.51619999998</v>
      </c>
      <c r="K23" s="4">
        <v>25</v>
      </c>
      <c r="L23" s="4">
        <f>G23*H23*I23*K23/100</f>
        <v>38201.629049999996</v>
      </c>
      <c r="M23" s="4">
        <v>5</v>
      </c>
      <c r="N23" s="31"/>
      <c r="O23" s="4">
        <v>10</v>
      </c>
      <c r="P23" s="4">
        <f>L23*M23*O23/100</f>
        <v>19100.814524999998</v>
      </c>
      <c r="Q23" s="31">
        <v>20</v>
      </c>
      <c r="R23" s="31">
        <f>Q23*G23/100</f>
        <v>3539.4</v>
      </c>
      <c r="S23" s="4"/>
      <c r="T23" s="4"/>
      <c r="U23" s="4">
        <f>J23+L23+N23+P23+R23+T23</f>
        <v>213648.35977499996</v>
      </c>
      <c r="V23" s="2">
        <v>1</v>
      </c>
      <c r="W23" s="4">
        <f>U23*V23</f>
        <v>213648.35977499996</v>
      </c>
      <c r="X23" s="26"/>
      <c r="Y23" s="31"/>
      <c r="Z23" s="25"/>
      <c r="AA23" s="45"/>
      <c r="AB23" s="90"/>
      <c r="AC23" s="90"/>
      <c r="AD23" s="45"/>
      <c r="AE23" s="89"/>
      <c r="AF23" s="89"/>
      <c r="AG23" s="89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</row>
    <row r="24" spans="1:124" ht="12.75">
      <c r="A24" s="2"/>
      <c r="B24" s="52" t="s">
        <v>34</v>
      </c>
      <c r="C24" s="1"/>
      <c r="D24" s="2"/>
      <c r="E24" s="5"/>
      <c r="F24" s="4"/>
      <c r="G24" s="2"/>
      <c r="H24" s="2"/>
      <c r="I24" s="2"/>
      <c r="J24" s="4">
        <f>SUM(J21:J23)</f>
        <v>488235.4541999999</v>
      </c>
      <c r="K24" s="4"/>
      <c r="L24" s="4"/>
      <c r="M24" s="4"/>
      <c r="N24" s="4"/>
      <c r="O24" s="4"/>
      <c r="P24" s="31"/>
      <c r="Q24" s="31"/>
      <c r="R24" s="31"/>
      <c r="S24" s="4"/>
      <c r="T24" s="4"/>
      <c r="U24" s="4"/>
      <c r="V24" s="92">
        <f>V23+V22+V21</f>
        <v>3</v>
      </c>
      <c r="W24" s="50">
        <f>SUM(W21:W22)</f>
        <v>468294.89275</v>
      </c>
      <c r="X24" s="44">
        <v>1</v>
      </c>
      <c r="Y24" s="50">
        <f>SUM(Y21:Y22)</f>
        <v>228278.02725</v>
      </c>
      <c r="Z24" s="46"/>
      <c r="AA24" s="50"/>
      <c r="AB24" s="7"/>
      <c r="AC24" s="7"/>
      <c r="AD24" s="31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</row>
    <row r="25" spans="1:124" ht="15.75">
      <c r="A25" s="2"/>
      <c r="B25" s="42"/>
      <c r="C25" s="32"/>
      <c r="D25" s="2"/>
      <c r="E25" s="2"/>
      <c r="F25" s="4"/>
      <c r="G25" s="95"/>
      <c r="H25" s="95"/>
      <c r="I25" s="95"/>
      <c r="J25" s="95"/>
      <c r="K25" s="95"/>
      <c r="L25" s="95"/>
      <c r="M25" s="98"/>
      <c r="N25" s="98"/>
      <c r="O25" s="98"/>
      <c r="P25" s="4"/>
      <c r="Q25" s="4"/>
      <c r="R25" s="4"/>
      <c r="S25" s="4"/>
      <c r="T25" s="4"/>
      <c r="U25" s="4"/>
      <c r="V25" s="38"/>
      <c r="W25" s="41"/>
      <c r="X25" s="38"/>
      <c r="Y25" s="41"/>
      <c r="Z25" s="7"/>
      <c r="AA25" s="7"/>
      <c r="AB25" s="7"/>
      <c r="AC25" s="7"/>
      <c r="AD25" s="31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</row>
    <row r="26" spans="1:124" ht="15.75">
      <c r="A26" s="2"/>
      <c r="B26" s="42"/>
      <c r="C26" s="32"/>
      <c r="D26" s="2"/>
      <c r="E26" s="2"/>
      <c r="F26" s="95"/>
      <c r="G26" s="95"/>
      <c r="H26" s="95"/>
      <c r="I26" s="95"/>
      <c r="J26" s="95"/>
      <c r="K26" s="99"/>
      <c r="L26" s="98"/>
      <c r="M26" s="98"/>
      <c r="N26" s="98"/>
      <c r="O26" s="98"/>
      <c r="P26" s="98"/>
      <c r="Q26" s="98"/>
      <c r="R26" s="98"/>
      <c r="S26" s="97"/>
      <c r="T26" s="4"/>
      <c r="U26" s="4"/>
      <c r="V26" s="38"/>
      <c r="W26" s="41"/>
      <c r="X26" s="38"/>
      <c r="Y26" s="41"/>
      <c r="Z26" s="7"/>
      <c r="AA26" s="7"/>
      <c r="AB26" s="7"/>
      <c r="AC26" s="7"/>
      <c r="AD26" s="31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</row>
    <row r="27" spans="1:124" ht="12.75">
      <c r="A27" s="2"/>
      <c r="B27" s="27"/>
      <c r="C27" s="1"/>
      <c r="D27" s="2"/>
      <c r="E27" s="5"/>
      <c r="F27" s="4"/>
      <c r="G27" s="2"/>
      <c r="H27" s="2"/>
      <c r="I27" s="2"/>
      <c r="J27" s="4"/>
      <c r="K27" s="4"/>
      <c r="L27" s="4"/>
      <c r="M27" s="4"/>
      <c r="N27" s="31"/>
      <c r="O27" s="4"/>
      <c r="P27" s="4"/>
      <c r="Q27" s="31"/>
      <c r="R27" s="31"/>
      <c r="S27" s="4"/>
      <c r="T27" s="4"/>
      <c r="U27" s="4"/>
      <c r="V27" s="86"/>
      <c r="W27" s="101"/>
      <c r="X27" s="38"/>
      <c r="Y27" s="41"/>
      <c r="Z27" s="7"/>
      <c r="AA27" s="7"/>
      <c r="AB27" s="7"/>
      <c r="AC27" s="7"/>
      <c r="AD27" s="31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</row>
    <row r="28" spans="1:124" ht="12.75">
      <c r="A28" s="2"/>
      <c r="B28" s="94"/>
      <c r="C28" s="1"/>
      <c r="D28" s="2"/>
      <c r="E28" s="5"/>
      <c r="F28" s="4"/>
      <c r="G28" s="2"/>
      <c r="H28" s="2"/>
      <c r="I28" s="2"/>
      <c r="J28" s="4"/>
      <c r="K28" s="4"/>
      <c r="L28" s="4"/>
      <c r="M28" s="4"/>
      <c r="N28" s="31"/>
      <c r="O28" s="4"/>
      <c r="P28" s="4"/>
      <c r="Q28" s="31"/>
      <c r="R28" s="31"/>
      <c r="S28" s="4"/>
      <c r="T28" s="4"/>
      <c r="U28" s="4"/>
      <c r="V28" s="86"/>
      <c r="W28" s="101"/>
      <c r="X28" s="38"/>
      <c r="Y28" s="41"/>
      <c r="Z28" s="7"/>
      <c r="AA28" s="7"/>
      <c r="AB28" s="7"/>
      <c r="AC28" s="7"/>
      <c r="AD28" s="31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</row>
    <row r="29" spans="1:124" ht="12.75">
      <c r="A29" s="2"/>
      <c r="B29" s="94"/>
      <c r="C29" s="1"/>
      <c r="D29" s="2"/>
      <c r="E29" s="5"/>
      <c r="F29" s="4"/>
      <c r="G29" s="2"/>
      <c r="H29" s="2"/>
      <c r="I29" s="2"/>
      <c r="J29" s="4"/>
      <c r="K29" s="4"/>
      <c r="L29" s="4"/>
      <c r="M29" s="4"/>
      <c r="N29" s="31"/>
      <c r="O29" s="4"/>
      <c r="P29" s="4"/>
      <c r="Q29" s="31"/>
      <c r="R29" s="31"/>
      <c r="S29" s="4"/>
      <c r="T29" s="4"/>
      <c r="U29" s="4"/>
      <c r="V29" s="86"/>
      <c r="W29" s="101"/>
      <c r="X29" s="38"/>
      <c r="Y29" s="41"/>
      <c r="Z29" s="7"/>
      <c r="AA29" s="7"/>
      <c r="AB29" s="7"/>
      <c r="AC29" s="7"/>
      <c r="AD29" s="31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</row>
    <row r="30" spans="1:124" ht="12.75">
      <c r="A30" s="2"/>
      <c r="B30" s="94"/>
      <c r="C30" s="1"/>
      <c r="D30" s="2"/>
      <c r="E30" s="5"/>
      <c r="F30" s="4"/>
      <c r="G30" s="2"/>
      <c r="H30" s="2"/>
      <c r="I30" s="2"/>
      <c r="J30" s="4"/>
      <c r="K30" s="4"/>
      <c r="L30" s="4"/>
      <c r="M30" s="4"/>
      <c r="N30" s="31"/>
      <c r="O30" s="4"/>
      <c r="P30" s="4"/>
      <c r="Q30" s="31"/>
      <c r="R30" s="31"/>
      <c r="S30" s="4"/>
      <c r="T30" s="4"/>
      <c r="U30" s="4"/>
      <c r="V30" s="86"/>
      <c r="W30" s="101"/>
      <c r="X30" s="38"/>
      <c r="Y30" s="41"/>
      <c r="Z30" s="7"/>
      <c r="AA30" s="7"/>
      <c r="AB30" s="7"/>
      <c r="AC30" s="7"/>
      <c r="AD30" s="31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</row>
    <row r="31" spans="1:124" ht="15.75">
      <c r="A31" s="2"/>
      <c r="B31" s="42"/>
      <c r="C31" s="32"/>
      <c r="D31" s="2"/>
      <c r="E31" s="2"/>
      <c r="F31" s="4"/>
      <c r="G31" s="95"/>
      <c r="H31" s="95"/>
      <c r="I31" s="95"/>
      <c r="J31" s="104"/>
      <c r="K31" s="95"/>
      <c r="L31" s="95"/>
      <c r="M31" s="98"/>
      <c r="N31" s="98"/>
      <c r="O31" s="98"/>
      <c r="P31" s="4"/>
      <c r="Q31" s="4"/>
      <c r="R31" s="4"/>
      <c r="S31" s="4"/>
      <c r="T31" s="4"/>
      <c r="U31" s="4"/>
      <c r="V31" s="38"/>
      <c r="W31" s="41"/>
      <c r="X31" s="38"/>
      <c r="Y31" s="41"/>
      <c r="Z31" s="7"/>
      <c r="AA31" s="7"/>
      <c r="AB31" s="7"/>
      <c r="AC31" s="7"/>
      <c r="AD31" s="31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</row>
    <row r="32" spans="1:124" ht="15.75">
      <c r="A32" s="2"/>
      <c r="B32" s="42"/>
      <c r="C32" s="32"/>
      <c r="D32" s="2"/>
      <c r="E32" s="2"/>
      <c r="F32" s="4"/>
      <c r="G32" s="95"/>
      <c r="H32" s="95"/>
      <c r="I32" s="95"/>
      <c r="J32" s="95"/>
      <c r="K32" s="95"/>
      <c r="L32" s="95"/>
      <c r="M32" s="98"/>
      <c r="N32" s="98"/>
      <c r="O32" s="98"/>
      <c r="P32" s="4"/>
      <c r="Q32" s="4"/>
      <c r="R32" s="4"/>
      <c r="S32" s="4"/>
      <c r="T32" s="4"/>
      <c r="U32" s="4"/>
      <c r="V32" s="38"/>
      <c r="W32" s="41"/>
      <c r="X32" s="38"/>
      <c r="Y32" s="41"/>
      <c r="Z32" s="7"/>
      <c r="AA32" s="7"/>
      <c r="AB32" s="7"/>
      <c r="AC32" s="7"/>
      <c r="AD32" s="31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</row>
    <row r="33" spans="1:124" ht="15.75">
      <c r="A33" s="2"/>
      <c r="B33" s="48" t="s">
        <v>84</v>
      </c>
      <c r="C33" s="95"/>
      <c r="D33" s="95"/>
      <c r="E33" s="95"/>
      <c r="F33" s="95"/>
      <c r="G33" s="95"/>
      <c r="H33" s="98"/>
      <c r="I33" s="98"/>
      <c r="J33" s="98"/>
      <c r="K33" s="98"/>
      <c r="L33" s="4"/>
      <c r="M33" s="4"/>
      <c r="N33" s="4"/>
      <c r="O33" s="4"/>
      <c r="P33" s="4"/>
      <c r="Q33" s="4"/>
      <c r="R33" s="4"/>
      <c r="S33" s="4"/>
      <c r="T33" s="4"/>
      <c r="V33" s="49">
        <v>6</v>
      </c>
      <c r="W33" s="47">
        <v>2522272</v>
      </c>
      <c r="X33" s="47">
        <v>3</v>
      </c>
      <c r="Y33" s="47">
        <v>705356</v>
      </c>
      <c r="Z33" s="7"/>
      <c r="AA33" s="7"/>
      <c r="AB33" s="7"/>
      <c r="AC33" s="7"/>
      <c r="AD33" s="31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</row>
    <row r="34" spans="1:124" ht="12.75">
      <c r="A34" s="2"/>
      <c r="B34" s="48" t="s">
        <v>81</v>
      </c>
      <c r="C34" s="3"/>
      <c r="D34" s="2"/>
      <c r="E34" s="2"/>
      <c r="F34" s="4"/>
      <c r="G34" s="5"/>
      <c r="H34" s="5"/>
      <c r="I34" s="5"/>
      <c r="J34" s="5"/>
      <c r="K34" s="4"/>
      <c r="L34" s="4"/>
      <c r="M34" s="5"/>
      <c r="N34" s="5"/>
      <c r="O34" s="5"/>
      <c r="P34" s="5"/>
      <c r="Q34" s="5"/>
      <c r="R34" s="5"/>
      <c r="S34" s="5"/>
      <c r="T34" s="5"/>
      <c r="U34" s="5"/>
      <c r="V34" s="49">
        <f>'36.СТ (3)'!X42+'0360ст. (3)'!V12+'0360ст. (3)'!V19+'0360ст. (3)'!V24</f>
        <v>24</v>
      </c>
      <c r="W34" s="47">
        <f>'36.СТ (3)'!Y42+'0360ст. (3)'!W12+'0360ст. (3)'!W19+'0360ст. (3)'!W24</f>
        <v>5344363.720199999</v>
      </c>
      <c r="X34" s="47">
        <f>'36.СТ (3)'!Z42+'0360ст. (3)'!X12+'0360ст. (3)'!X19+'0360ст. (3)'!X24</f>
        <v>13.5</v>
      </c>
      <c r="Y34" s="47">
        <f>'36.СТ (3)'!AA42+'0360ст. (3)'!Y12+'0360ст. (3)'!Y19+'0360ст. (3)'!Y24</f>
        <v>2826238.425</v>
      </c>
      <c r="Z34" s="7"/>
      <c r="AA34" s="7"/>
      <c r="AB34" s="7"/>
      <c r="AC34" s="7"/>
      <c r="AD34" s="31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</row>
    <row r="35" spans="1:124" ht="12.75">
      <c r="A35" s="2"/>
      <c r="B35" s="48" t="s">
        <v>82</v>
      </c>
      <c r="C35" s="32"/>
      <c r="D35" s="2"/>
      <c r="E35" s="2"/>
      <c r="F35" s="4"/>
      <c r="G35" s="5"/>
      <c r="H35" s="5"/>
      <c r="I35" s="5"/>
      <c r="J35" s="5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9">
        <v>16.25</v>
      </c>
      <c r="W35" s="47">
        <v>1536026</v>
      </c>
      <c r="X35" s="47">
        <v>13</v>
      </c>
      <c r="Y35" s="46">
        <v>1173528</v>
      </c>
      <c r="Z35" s="7"/>
      <c r="AA35" s="7"/>
      <c r="AB35" s="7"/>
      <c r="AC35" s="7"/>
      <c r="AD35" s="31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</row>
    <row r="36" spans="1:124" ht="12.75">
      <c r="A36" s="2"/>
      <c r="B36" s="48" t="s">
        <v>83</v>
      </c>
      <c r="C36" s="3"/>
      <c r="D36" s="2"/>
      <c r="E36" s="2"/>
      <c r="F36" s="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49">
        <v>23</v>
      </c>
      <c r="W36" s="47">
        <v>2062378</v>
      </c>
      <c r="X36" s="47">
        <v>17</v>
      </c>
      <c r="Y36" s="47">
        <v>1506511</v>
      </c>
      <c r="Z36" s="7"/>
      <c r="AA36" s="7"/>
      <c r="AB36" s="7"/>
      <c r="AC36" s="7"/>
      <c r="AD36" s="31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</row>
    <row r="37" spans="1:124" ht="12.75">
      <c r="A37" s="2"/>
      <c r="B37" s="42" t="s">
        <v>39</v>
      </c>
      <c r="C37" s="32"/>
      <c r="D37" s="2"/>
      <c r="E37" s="2"/>
      <c r="F37" s="4"/>
      <c r="G37" s="2"/>
      <c r="H37" s="2"/>
      <c r="I37" s="2"/>
      <c r="J37" s="4"/>
      <c r="K37" s="4"/>
      <c r="L37" s="4"/>
      <c r="M37" s="4"/>
      <c r="N37" s="31"/>
      <c r="O37" s="4"/>
      <c r="P37" s="31"/>
      <c r="Q37" s="4"/>
      <c r="R37" s="4"/>
      <c r="S37" s="4"/>
      <c r="T37" s="4"/>
      <c r="U37" s="4"/>
      <c r="V37" s="49">
        <f>V32+V33+V34+V35+V36</f>
        <v>69.25</v>
      </c>
      <c r="W37" s="50">
        <f>W33+W34+W35+W36</f>
        <v>11465039.720199998</v>
      </c>
      <c r="X37" s="46">
        <f>X33+X34+X35+X36</f>
        <v>46.5</v>
      </c>
      <c r="Y37" s="45">
        <f>Y33+Y34+Y35+Y36</f>
        <v>6211633.425</v>
      </c>
      <c r="Z37" s="7"/>
      <c r="AA37" s="7"/>
      <c r="AB37" s="7"/>
      <c r="AC37" s="7"/>
      <c r="AD37" s="31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</row>
    <row r="38" spans="1:124" ht="12.75">
      <c r="A38" s="2"/>
      <c r="B38" s="132" t="s">
        <v>85</v>
      </c>
      <c r="C38" s="132"/>
      <c r="D38" s="132"/>
      <c r="E38" s="132"/>
      <c r="F38" s="4"/>
      <c r="G38" s="2"/>
      <c r="H38" s="2"/>
      <c r="I38" s="2"/>
      <c r="J38" s="4"/>
      <c r="K38" s="4"/>
      <c r="L38" s="4"/>
      <c r="M38" s="4"/>
      <c r="N38" s="4"/>
      <c r="O38" s="4"/>
      <c r="P38" s="43"/>
      <c r="Q38" s="56"/>
      <c r="R38" s="4"/>
      <c r="S38" s="4"/>
      <c r="T38" s="4"/>
      <c r="U38" s="4"/>
      <c r="V38" s="8"/>
      <c r="W38" s="4"/>
      <c r="X38" s="25"/>
      <c r="Y38" s="31"/>
      <c r="Z38" s="7"/>
      <c r="AA38" s="7"/>
      <c r="AB38" s="7"/>
      <c r="AC38" s="7"/>
      <c r="AD38" s="31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</row>
    <row r="39" spans="1:124" ht="12.75">
      <c r="A39" s="2"/>
      <c r="B39" s="43" t="s">
        <v>86</v>
      </c>
      <c r="C39" s="56"/>
      <c r="D39" s="2"/>
      <c r="E39" s="2"/>
      <c r="F39" s="132" t="s">
        <v>144</v>
      </c>
      <c r="G39" s="132"/>
      <c r="H39" s="132"/>
      <c r="I39" s="52"/>
      <c r="J39" s="52"/>
      <c r="K39" s="52"/>
      <c r="L39" s="4"/>
      <c r="M39" s="4"/>
      <c r="N39" s="43" t="s">
        <v>87</v>
      </c>
      <c r="O39" s="43"/>
      <c r="P39" s="43"/>
      <c r="Q39" s="43"/>
      <c r="R39" s="43"/>
      <c r="S39" s="132" t="s">
        <v>145</v>
      </c>
      <c r="T39" s="132"/>
      <c r="U39" s="132"/>
      <c r="V39" s="132"/>
      <c r="W39" s="132"/>
      <c r="X39" s="132"/>
      <c r="Y39" s="31"/>
      <c r="Z39" s="7"/>
      <c r="AA39" s="7"/>
      <c r="AB39" s="7"/>
      <c r="AC39" s="7"/>
      <c r="AD39" s="31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</row>
    <row r="40" spans="1:124" ht="12.75">
      <c r="A40" s="2"/>
      <c r="B40" s="43" t="s">
        <v>72</v>
      </c>
      <c r="C40" s="56"/>
      <c r="D40" s="2"/>
      <c r="E40" s="2"/>
      <c r="F40" s="132" t="s">
        <v>73</v>
      </c>
      <c r="G40" s="132"/>
      <c r="H40" s="132"/>
      <c r="I40" s="52"/>
      <c r="J40" s="52"/>
      <c r="K40" s="52"/>
      <c r="L40" s="4"/>
      <c r="M40" s="4"/>
      <c r="N40" s="43" t="s">
        <v>88</v>
      </c>
      <c r="O40" s="43"/>
      <c r="P40" s="43"/>
      <c r="Q40" s="43"/>
      <c r="R40" s="43"/>
      <c r="S40" s="132" t="s">
        <v>117</v>
      </c>
      <c r="T40" s="132"/>
      <c r="U40" s="132"/>
      <c r="V40" s="132"/>
      <c r="W40" s="132"/>
      <c r="X40" s="132"/>
      <c r="Y40" s="31"/>
      <c r="Z40" s="7"/>
      <c r="AA40" s="7"/>
      <c r="AB40" s="7"/>
      <c r="AC40" s="7"/>
      <c r="AD40" s="31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</row>
    <row r="41" spans="1:124" ht="12.75">
      <c r="A41" s="2"/>
      <c r="B41" s="43"/>
      <c r="C41" s="56"/>
      <c r="D41" s="4"/>
      <c r="E41" s="4"/>
      <c r="F41" s="4"/>
      <c r="G41" s="4"/>
      <c r="H41" s="52"/>
      <c r="I41" s="52"/>
      <c r="J41" s="52"/>
      <c r="K41" s="52"/>
      <c r="L41" s="4"/>
      <c r="M41" s="4"/>
      <c r="N41" s="4"/>
      <c r="O41" s="4"/>
      <c r="P41" s="4"/>
      <c r="Q41" s="4"/>
      <c r="R41" s="4"/>
      <c r="S41" s="4"/>
      <c r="T41" s="4"/>
      <c r="U41" s="4"/>
      <c r="V41" s="132"/>
      <c r="W41" s="132"/>
      <c r="X41" s="132"/>
      <c r="Y41" s="5"/>
      <c r="Z41" s="7"/>
      <c r="AA41" s="7"/>
      <c r="AB41" s="7"/>
      <c r="AC41" s="7"/>
      <c r="AD41" s="31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</row>
    <row r="42" spans="1:124" ht="12.75">
      <c r="A42" s="2"/>
      <c r="B42" s="43"/>
      <c r="C42" s="56"/>
      <c r="D42" s="4"/>
      <c r="E42" s="4"/>
      <c r="F42" s="4"/>
      <c r="G42" s="4"/>
      <c r="H42" s="52"/>
      <c r="I42" s="52"/>
      <c r="J42" s="52"/>
      <c r="K42" s="52"/>
      <c r="L42" s="4"/>
      <c r="M42" s="4"/>
      <c r="N42" s="4"/>
      <c r="O42" s="4"/>
      <c r="P42" s="4"/>
      <c r="Q42" s="4"/>
      <c r="R42" s="4"/>
      <c r="S42" s="4"/>
      <c r="T42" s="4"/>
      <c r="U42" s="4"/>
      <c r="V42" s="132"/>
      <c r="W42" s="132"/>
      <c r="X42" s="132"/>
      <c r="Y42" s="65"/>
      <c r="Z42" s="7"/>
      <c r="AA42" s="7"/>
      <c r="AB42" s="7"/>
      <c r="AC42" s="7"/>
      <c r="AD42" s="31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</row>
    <row r="43" spans="1:124" ht="12.75">
      <c r="A43" s="2"/>
      <c r="B43" s="43"/>
      <c r="C43" s="56"/>
      <c r="D43" s="4"/>
      <c r="E43" s="4"/>
      <c r="F43" s="4"/>
      <c r="G43" s="4"/>
      <c r="H43" s="52"/>
      <c r="I43" s="52"/>
      <c r="J43" s="52"/>
      <c r="K43" s="52"/>
      <c r="L43" s="4"/>
      <c r="M43" s="4"/>
      <c r="N43" s="31"/>
      <c r="O43" s="4"/>
      <c r="P43" s="31"/>
      <c r="Q43" s="4"/>
      <c r="R43" s="4"/>
      <c r="S43" s="4"/>
      <c r="T43" s="4"/>
      <c r="U43" s="4"/>
      <c r="V43" s="8"/>
      <c r="W43" s="4"/>
      <c r="X43" s="25"/>
      <c r="Y43" s="31"/>
      <c r="Z43" s="7"/>
      <c r="AA43" s="7"/>
      <c r="AB43" s="7"/>
      <c r="AC43" s="7"/>
      <c r="AD43" s="31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</row>
    <row r="44" spans="1:124" ht="12.75">
      <c r="A44" s="2"/>
      <c r="B44" s="43"/>
      <c r="C44" s="56"/>
      <c r="D44" s="4"/>
      <c r="E44" s="4"/>
      <c r="F44" s="4"/>
      <c r="G44" s="4"/>
      <c r="H44" s="132"/>
      <c r="I44" s="132"/>
      <c r="J44" s="132"/>
      <c r="K44" s="132"/>
      <c r="L44" s="4"/>
      <c r="M44" s="4"/>
      <c r="N44" s="31"/>
      <c r="O44" s="4"/>
      <c r="P44" s="31"/>
      <c r="Q44" s="4"/>
      <c r="R44" s="4"/>
      <c r="S44" s="4"/>
      <c r="T44" s="4"/>
      <c r="U44" s="4"/>
      <c r="V44" s="49"/>
      <c r="W44" s="50"/>
      <c r="X44" s="46"/>
      <c r="Y44" s="45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</row>
    <row r="45" spans="1:124" ht="12.75">
      <c r="A45" s="2"/>
      <c r="B45" s="60"/>
      <c r="C45" s="1"/>
      <c r="D45" s="2"/>
      <c r="E45" s="2"/>
      <c r="F45" s="4"/>
      <c r="G45" s="2"/>
      <c r="H45" s="2"/>
      <c r="I45" s="2"/>
      <c r="J45" s="4"/>
      <c r="K45" s="4"/>
      <c r="L45" s="4"/>
      <c r="M45" s="4"/>
      <c r="N45" s="31"/>
      <c r="O45" s="4"/>
      <c r="P45" s="31"/>
      <c r="Q45" s="4"/>
      <c r="R45" s="4"/>
      <c r="S45" s="4"/>
      <c r="T45" s="4"/>
      <c r="U45" s="4"/>
      <c r="V45" s="8"/>
      <c r="W45" s="4"/>
      <c r="X45" s="25"/>
      <c r="Y45" s="31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</row>
    <row r="46" spans="1:124" ht="12.75" customHeight="1">
      <c r="A46" s="2"/>
      <c r="B46" s="60"/>
      <c r="C46" s="1"/>
      <c r="D46" s="2"/>
      <c r="E46" s="2"/>
      <c r="F46" s="4"/>
      <c r="G46" s="2"/>
      <c r="H46" s="2"/>
      <c r="I46" s="2"/>
      <c r="J46" s="4"/>
      <c r="K46" s="4"/>
      <c r="L46" s="4"/>
      <c r="M46" s="4"/>
      <c r="N46" s="31"/>
      <c r="O46" s="4"/>
      <c r="P46" s="31"/>
      <c r="Q46" s="4"/>
      <c r="R46" s="4"/>
      <c r="S46" s="4"/>
      <c r="T46" s="4"/>
      <c r="U46" s="4"/>
      <c r="V46" s="8"/>
      <c r="W46" s="4"/>
      <c r="X46" s="25"/>
      <c r="Y46" s="31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</row>
    <row r="47" spans="1:124" ht="12.75">
      <c r="A47" s="2"/>
      <c r="B47" s="3"/>
      <c r="C47" s="1"/>
      <c r="D47" s="2"/>
      <c r="E47" s="2"/>
      <c r="F47" s="4"/>
      <c r="G47" s="2"/>
      <c r="H47" s="2"/>
      <c r="I47" s="2"/>
      <c r="J47" s="4"/>
      <c r="K47" s="4"/>
      <c r="L47" s="4"/>
      <c r="M47" s="4"/>
      <c r="N47" s="31"/>
      <c r="O47" s="4"/>
      <c r="P47" s="31"/>
      <c r="Q47" s="4"/>
      <c r="R47" s="4"/>
      <c r="S47" s="4"/>
      <c r="T47" s="4"/>
      <c r="U47" s="4"/>
      <c r="V47" s="8"/>
      <c r="W47" s="4"/>
      <c r="X47" s="25"/>
      <c r="Y47" s="5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</row>
    <row r="48" spans="1:124" ht="12.75">
      <c r="A48" s="2"/>
      <c r="B48" s="3"/>
      <c r="C48" s="1"/>
      <c r="D48" s="2"/>
      <c r="E48" s="5"/>
      <c r="F48" s="4"/>
      <c r="G48" s="2"/>
      <c r="H48" s="2"/>
      <c r="I48" s="2"/>
      <c r="J48" s="4"/>
      <c r="K48" s="4"/>
      <c r="L48" s="4"/>
      <c r="M48" s="4"/>
      <c r="N48" s="4"/>
      <c r="O48" s="4"/>
      <c r="P48" s="31"/>
      <c r="Q48" s="4"/>
      <c r="R48" s="4"/>
      <c r="S48" s="4"/>
      <c r="T48" s="4"/>
      <c r="U48" s="4"/>
      <c r="V48" s="8"/>
      <c r="W48" s="4"/>
      <c r="X48" s="25"/>
      <c r="Y48" s="65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</row>
    <row r="49" spans="1:124" ht="12.75">
      <c r="A49" s="2"/>
      <c r="B49" s="3"/>
      <c r="C49" s="1"/>
      <c r="D49" s="2"/>
      <c r="E49" s="5"/>
      <c r="F49" s="4"/>
      <c r="G49" s="2"/>
      <c r="H49" s="2"/>
      <c r="I49" s="2"/>
      <c r="J49" s="4"/>
      <c r="K49" s="4"/>
      <c r="L49" s="4"/>
      <c r="M49" s="4"/>
      <c r="N49" s="4"/>
      <c r="O49" s="4"/>
      <c r="P49" s="31"/>
      <c r="Q49" s="4"/>
      <c r="R49" s="4"/>
      <c r="S49" s="4"/>
      <c r="T49" s="4"/>
      <c r="U49" s="4"/>
      <c r="V49" s="8"/>
      <c r="W49" s="4"/>
      <c r="X49" s="25"/>
      <c r="Y49" s="65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</row>
    <row r="50" spans="1:124" ht="12.75" customHeight="1">
      <c r="A50" s="2"/>
      <c r="B50" s="48"/>
      <c r="C50" s="1"/>
      <c r="D50" s="2"/>
      <c r="E50" s="5"/>
      <c r="F50" s="4"/>
      <c r="G50" s="2"/>
      <c r="H50" s="2"/>
      <c r="I50" s="2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9"/>
      <c r="W50" s="51"/>
      <c r="X50" s="51"/>
      <c r="Y50" s="4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</row>
    <row r="51" spans="1:124" ht="12.75">
      <c r="A51" s="2"/>
      <c r="G51" s="34"/>
      <c r="H51" s="34"/>
      <c r="I51" s="34"/>
      <c r="J51" s="2"/>
      <c r="K51" s="2"/>
      <c r="L51" s="2"/>
      <c r="M51" s="4"/>
      <c r="N51" s="4"/>
      <c r="O51" s="4"/>
      <c r="P51" s="4"/>
      <c r="Q51" s="4"/>
      <c r="R51" s="4"/>
      <c r="S51" s="4"/>
      <c r="T51" s="4"/>
      <c r="U51" s="4"/>
      <c r="V51" s="8"/>
      <c r="W51" s="5"/>
      <c r="X51" s="5"/>
      <c r="Y51" s="5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</row>
    <row r="52" spans="1:124" ht="12.75">
      <c r="A52" s="2"/>
      <c r="B52" s="3"/>
      <c r="C52" s="1"/>
      <c r="D52" s="2"/>
      <c r="E52" s="5"/>
      <c r="G52" s="5"/>
      <c r="H52" s="5"/>
      <c r="I52" s="5"/>
      <c r="J52" s="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8"/>
      <c r="W52" s="5"/>
      <c r="X52" s="5"/>
      <c r="Y52" s="5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</row>
    <row r="53" spans="1:124" ht="12.75">
      <c r="A53" s="2"/>
      <c r="B53" s="3"/>
      <c r="C53" s="3"/>
      <c r="D53" s="2"/>
      <c r="E53" s="2"/>
      <c r="F53" s="4"/>
      <c r="G53" s="5"/>
      <c r="H53" s="5"/>
      <c r="I53" s="5"/>
      <c r="J53" s="5"/>
      <c r="K53" s="4"/>
      <c r="L53" s="4"/>
      <c r="M53" s="4"/>
      <c r="N53" s="4"/>
      <c r="O53" s="4"/>
      <c r="P53" s="4"/>
      <c r="Q53" s="4"/>
      <c r="R53" s="4"/>
      <c r="S53" s="4"/>
      <c r="T53" s="4"/>
      <c r="U53" s="55"/>
      <c r="V53" s="57"/>
      <c r="W53" s="53"/>
      <c r="X53" s="38"/>
      <c r="Y53" s="41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</row>
    <row r="54" spans="1:124" ht="12.75">
      <c r="A54" s="2"/>
      <c r="B54" s="48"/>
      <c r="C54" s="3"/>
      <c r="D54" s="2"/>
      <c r="E54" s="2"/>
      <c r="F54" s="4"/>
      <c r="G54" s="5"/>
      <c r="H54" s="5"/>
      <c r="I54" s="5"/>
      <c r="J54" s="5"/>
      <c r="K54" s="4"/>
      <c r="L54" s="4"/>
      <c r="M54" s="5"/>
      <c r="N54" s="5"/>
      <c r="O54" s="5"/>
      <c r="P54" s="5"/>
      <c r="Q54" s="5"/>
      <c r="R54" s="5"/>
      <c r="S54" s="5"/>
      <c r="T54" s="5"/>
      <c r="U54" s="5"/>
      <c r="V54" s="49"/>
      <c r="W54" s="47"/>
      <c r="X54" s="39"/>
      <c r="Y54" s="4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</row>
    <row r="55" spans="1:124" ht="12.75">
      <c r="A55" s="2"/>
      <c r="B55" s="43"/>
      <c r="C55" s="1"/>
      <c r="D55" s="2"/>
      <c r="E55" s="5"/>
      <c r="F55" s="4"/>
      <c r="G55" s="2"/>
      <c r="H55" s="2"/>
      <c r="I55" s="2"/>
      <c r="J55" s="2"/>
      <c r="K55" s="2"/>
      <c r="L55" s="2"/>
      <c r="M55" s="4"/>
      <c r="N55" s="4"/>
      <c r="O55" s="4"/>
      <c r="P55" s="4"/>
      <c r="Q55" s="4"/>
      <c r="R55" s="4"/>
      <c r="S55" s="4"/>
      <c r="T55" s="4"/>
      <c r="U55" s="4"/>
      <c r="V55" s="49"/>
      <c r="W55" s="50"/>
      <c r="X55" s="59"/>
      <c r="Y55" s="50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</row>
    <row r="56" spans="1:124" ht="12.75">
      <c r="A56" s="2"/>
      <c r="B56" s="3"/>
      <c r="C56" s="3"/>
      <c r="D56" s="2"/>
      <c r="E56" s="9"/>
      <c r="F56" s="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8"/>
      <c r="W56" s="5"/>
      <c r="X56" s="5"/>
      <c r="Y56" s="5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</row>
    <row r="57" spans="1:124" ht="12.75">
      <c r="A57" s="2"/>
      <c r="B57" s="3"/>
      <c r="C57" s="3"/>
      <c r="D57" s="2"/>
      <c r="E57" s="2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8"/>
      <c r="W57" s="5"/>
      <c r="X57" s="5"/>
      <c r="Y57" s="5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</row>
    <row r="58" spans="1:124" ht="12.75">
      <c r="A58" s="2"/>
      <c r="B58" s="3"/>
      <c r="C58" s="3"/>
      <c r="D58" s="2"/>
      <c r="E58" s="2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8"/>
      <c r="W58" s="5"/>
      <c r="X58" s="5"/>
      <c r="Y58" s="5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</row>
    <row r="59" spans="1:124" ht="12.75">
      <c r="A59" s="2"/>
      <c r="B59" s="3"/>
      <c r="C59" s="3"/>
      <c r="D59" s="2"/>
      <c r="E59" s="2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8"/>
      <c r="W59" s="5"/>
      <c r="X59" s="5"/>
      <c r="Y59" s="5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</row>
    <row r="60" spans="1:124" ht="12.75">
      <c r="A60" s="2"/>
      <c r="B60" s="3"/>
      <c r="C60" s="3"/>
      <c r="D60" s="2"/>
      <c r="E60" s="2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8"/>
      <c r="W60" s="5"/>
      <c r="X60" s="5"/>
      <c r="Y60" s="5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</row>
    <row r="61" spans="1:124" ht="12.75">
      <c r="A61" s="2"/>
      <c r="B61" s="3"/>
      <c r="C61" s="3"/>
      <c r="D61" s="2"/>
      <c r="E61" s="2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5"/>
      <c r="X61" s="5"/>
      <c r="Y61" s="5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</row>
    <row r="62" spans="1:124" ht="12.75">
      <c r="A62" s="2"/>
      <c r="B62" s="3"/>
      <c r="C62" s="3"/>
      <c r="D62" s="2"/>
      <c r="E62" s="2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8"/>
      <c r="W62" s="5"/>
      <c r="X62" s="5"/>
      <c r="Y62" s="5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</row>
    <row r="63" spans="1:124" ht="12.75">
      <c r="A63" s="2"/>
      <c r="B63" s="3"/>
      <c r="C63" s="3"/>
      <c r="D63" s="2"/>
      <c r="E63" s="2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8"/>
      <c r="W63" s="5"/>
      <c r="X63" s="5"/>
      <c r="Y63" s="5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</row>
    <row r="64" spans="1:124" ht="12.75">
      <c r="A64" s="2"/>
      <c r="B64" s="3"/>
      <c r="C64" s="3"/>
      <c r="D64" s="2"/>
      <c r="E64" s="2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8"/>
      <c r="W64" s="5"/>
      <c r="X64" s="5"/>
      <c r="Y64" s="5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</row>
    <row r="65" spans="1:124" ht="12.75">
      <c r="A65" s="2"/>
      <c r="B65" s="3"/>
      <c r="C65" s="3"/>
      <c r="D65" s="2"/>
      <c r="E65" s="2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8"/>
      <c r="W65" s="5"/>
      <c r="X65" s="5"/>
      <c r="Y65" s="5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</row>
    <row r="66" spans="1:124" ht="12.75">
      <c r="A66" s="2"/>
      <c r="B66" s="3"/>
      <c r="C66" s="3"/>
      <c r="D66" s="2"/>
      <c r="E66" s="2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8"/>
      <c r="W66" s="5"/>
      <c r="X66" s="5"/>
      <c r="Y66" s="5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</row>
    <row r="67" spans="1:124" ht="12.75">
      <c r="A67" s="2"/>
      <c r="B67" s="3"/>
      <c r="C67" s="3"/>
      <c r="D67" s="2"/>
      <c r="E67" s="2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8"/>
      <c r="W67" s="5"/>
      <c r="X67" s="5"/>
      <c r="Y67" s="5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</row>
    <row r="68" spans="1:124" ht="12.75">
      <c r="A68" s="2"/>
      <c r="B68" s="3"/>
      <c r="C68" s="3"/>
      <c r="D68" s="2"/>
      <c r="E68" s="2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  <c r="W68" s="5"/>
      <c r="X68" s="5"/>
      <c r="Y68" s="5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</row>
    <row r="69" spans="1:124" ht="12.75">
      <c r="A69" s="2"/>
      <c r="B69" s="3"/>
      <c r="C69" s="3"/>
      <c r="D69" s="2"/>
      <c r="E69" s="2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8"/>
      <c r="W69" s="5"/>
      <c r="X69" s="5"/>
      <c r="Y69" s="5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</row>
    <row r="70" spans="1:124" ht="12.75">
      <c r="A70" s="2"/>
      <c r="B70" s="3"/>
      <c r="C70" s="3"/>
      <c r="D70" s="2"/>
      <c r="E70" s="2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8"/>
      <c r="W70" s="5"/>
      <c r="X70" s="5"/>
      <c r="Y70" s="5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</row>
    <row r="71" spans="1:124" ht="12.75">
      <c r="A71" s="2"/>
      <c r="B71" s="3"/>
      <c r="C71" s="3"/>
      <c r="D71" s="2"/>
      <c r="E71" s="2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8"/>
      <c r="W71" s="5"/>
      <c r="X71" s="5"/>
      <c r="Y71" s="5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</row>
    <row r="72" spans="1:124" ht="12.75">
      <c r="A72" s="2"/>
      <c r="B72" s="3"/>
      <c r="C72" s="3"/>
      <c r="D72" s="2"/>
      <c r="E72" s="2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8"/>
      <c r="W72" s="5"/>
      <c r="X72" s="5"/>
      <c r="Y72" s="5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</row>
    <row r="73" spans="1:124" ht="12.75">
      <c r="A73" s="2"/>
      <c r="B73" s="3"/>
      <c r="C73" s="3"/>
      <c r="D73" s="2"/>
      <c r="E73" s="2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8"/>
      <c r="W73" s="5"/>
      <c r="X73" s="5"/>
      <c r="Y73" s="5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</row>
    <row r="74" spans="1:124" ht="12.75">
      <c r="A74" s="2"/>
      <c r="B74" s="3"/>
      <c r="C74" s="3"/>
      <c r="D74" s="2"/>
      <c r="E74" s="2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8"/>
      <c r="W74" s="5"/>
      <c r="X74" s="5"/>
      <c r="Y74" s="5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</row>
    <row r="75" spans="1:124" ht="12.75">
      <c r="A75" s="2"/>
      <c r="B75" s="3"/>
      <c r="C75" s="3"/>
      <c r="D75" s="2"/>
      <c r="E75" s="2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8"/>
      <c r="W75" s="5"/>
      <c r="X75" s="5"/>
      <c r="Y75" s="5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</row>
    <row r="76" spans="1:124" ht="12.75">
      <c r="A76" s="2"/>
      <c r="B76" s="3"/>
      <c r="C76" s="3"/>
      <c r="D76" s="2"/>
      <c r="E76" s="2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8"/>
      <c r="W76" s="5"/>
      <c r="X76" s="5"/>
      <c r="Y76" s="5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</row>
    <row r="77" spans="1:124" ht="12.75">
      <c r="A77" s="2"/>
      <c r="B77" s="3"/>
      <c r="C77" s="3"/>
      <c r="D77" s="2"/>
      <c r="E77" s="2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8"/>
      <c r="W77" s="5"/>
      <c r="X77" s="5"/>
      <c r="Y77" s="5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</row>
    <row r="78" spans="1:124" ht="12.75">
      <c r="A78" s="2"/>
      <c r="B78" s="3"/>
      <c r="C78" s="3"/>
      <c r="D78" s="2"/>
      <c r="E78" s="2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8"/>
      <c r="W78" s="5"/>
      <c r="X78" s="5"/>
      <c r="Y78" s="5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</row>
    <row r="79" spans="1:124" ht="12.75">
      <c r="A79" s="2"/>
      <c r="B79" s="3"/>
      <c r="C79" s="3"/>
      <c r="D79" s="2"/>
      <c r="E79" s="2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8"/>
      <c r="W79" s="5"/>
      <c r="X79" s="5"/>
      <c r="Y79" s="5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</row>
    <row r="80" spans="1:124" ht="12.75">
      <c r="A80" s="2"/>
      <c r="B80" s="3"/>
      <c r="C80" s="3"/>
      <c r="D80" s="2"/>
      <c r="E80" s="2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8"/>
      <c r="W80" s="5"/>
      <c r="X80" s="5"/>
      <c r="Y80" s="5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</row>
    <row r="81" spans="1:124" ht="12.75">
      <c r="A81" s="2"/>
      <c r="B81" s="3"/>
      <c r="C81" s="3"/>
      <c r="D81" s="2"/>
      <c r="E81" s="2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8"/>
      <c r="W81" s="5"/>
      <c r="X81" s="5"/>
      <c r="Y81" s="5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</row>
    <row r="82" spans="1:124" ht="12.75">
      <c r="A82" s="2"/>
      <c r="B82" s="3"/>
      <c r="C82" s="3"/>
      <c r="D82" s="2"/>
      <c r="E82" s="2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8"/>
      <c r="W82" s="5"/>
      <c r="X82" s="5"/>
      <c r="Y82" s="5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</row>
    <row r="83" spans="1:124" ht="12.75">
      <c r="A83" s="2"/>
      <c r="B83" s="3"/>
      <c r="C83" s="3"/>
      <c r="D83" s="2"/>
      <c r="E83" s="2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8"/>
      <c r="W83" s="5"/>
      <c r="X83" s="5"/>
      <c r="Y83" s="5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</row>
    <row r="84" spans="1:124" ht="12.75">
      <c r="A84" s="2"/>
      <c r="B84" s="3"/>
      <c r="C84" s="3"/>
      <c r="D84" s="2"/>
      <c r="E84" s="2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8"/>
      <c r="W84" s="5"/>
      <c r="X84" s="5"/>
      <c r="Y84" s="5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</row>
    <row r="85" spans="1:124" ht="12.75">
      <c r="A85" s="2"/>
      <c r="B85" s="3"/>
      <c r="C85" s="3"/>
      <c r="D85" s="2"/>
      <c r="E85" s="2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8"/>
      <c r="W85" s="5"/>
      <c r="X85" s="5"/>
      <c r="Y85" s="5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</row>
    <row r="86" spans="1:124" ht="12.75">
      <c r="A86" s="2"/>
      <c r="B86" s="3"/>
      <c r="C86" s="3"/>
      <c r="D86" s="2"/>
      <c r="E86" s="2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8"/>
      <c r="W86" s="5"/>
      <c r="X86" s="5"/>
      <c r="Y86" s="5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</row>
    <row r="87" spans="1:124" ht="12.75">
      <c r="A87" s="2"/>
      <c r="B87" s="3"/>
      <c r="C87" s="3"/>
      <c r="D87" s="2"/>
      <c r="E87" s="2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8"/>
      <c r="W87" s="5"/>
      <c r="X87" s="5"/>
      <c r="Y87" s="5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</row>
    <row r="88" spans="1:124" ht="12.75">
      <c r="A88" s="2"/>
      <c r="B88" s="3"/>
      <c r="C88" s="3"/>
      <c r="D88" s="2"/>
      <c r="E88" s="2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8"/>
      <c r="W88" s="5"/>
      <c r="X88" s="5"/>
      <c r="Y88" s="5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</row>
    <row r="89" spans="1:124" ht="12.75">
      <c r="A89" s="2"/>
      <c r="B89" s="3"/>
      <c r="C89" s="3"/>
      <c r="D89" s="2"/>
      <c r="E89" s="2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8"/>
      <c r="W89" s="5"/>
      <c r="X89" s="5"/>
      <c r="Y89" s="5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</row>
    <row r="90" spans="1:124" ht="12.75">
      <c r="A90" s="2"/>
      <c r="B90" s="3"/>
      <c r="C90" s="3"/>
      <c r="D90" s="2"/>
      <c r="E90" s="2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8"/>
      <c r="W90" s="5"/>
      <c r="X90" s="5"/>
      <c r="Y90" s="5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</row>
    <row r="91" spans="1:124" ht="12.75">
      <c r="A91" s="2"/>
      <c r="B91" s="3"/>
      <c r="C91" s="3"/>
      <c r="D91" s="2"/>
      <c r="E91" s="2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8"/>
      <c r="W91" s="5"/>
      <c r="X91" s="5"/>
      <c r="Y91" s="5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</row>
    <row r="92" spans="1:124" ht="12.75">
      <c r="A92" s="2"/>
      <c r="B92" s="3"/>
      <c r="C92" s="3"/>
      <c r="D92" s="2"/>
      <c r="E92" s="2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8"/>
      <c r="W92" s="5"/>
      <c r="X92" s="5"/>
      <c r="Y92" s="5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</row>
    <row r="93" spans="1:124" ht="12.75">
      <c r="A93" s="2"/>
      <c r="B93" s="3"/>
      <c r="C93" s="3"/>
      <c r="D93" s="2"/>
      <c r="E93" s="2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8"/>
      <c r="W93" s="5"/>
      <c r="X93" s="5"/>
      <c r="Y93" s="5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</row>
    <row r="94" spans="1:124" ht="12.75">
      <c r="A94" s="2"/>
      <c r="B94" s="3"/>
      <c r="C94" s="3"/>
      <c r="D94" s="2"/>
      <c r="E94" s="2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8"/>
      <c r="W94" s="5"/>
      <c r="X94" s="5"/>
      <c r="Y94" s="5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</row>
    <row r="95" spans="1:124" ht="12.75">
      <c r="A95" s="2"/>
      <c r="B95" s="3"/>
      <c r="C95" s="3"/>
      <c r="D95" s="2"/>
      <c r="E95" s="2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8"/>
      <c r="W95" s="5"/>
      <c r="X95" s="5"/>
      <c r="Y95" s="5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</row>
    <row r="96" spans="1:124" ht="12.75">
      <c r="A96" s="2"/>
      <c r="B96" s="3"/>
      <c r="C96" s="3"/>
      <c r="D96" s="2"/>
      <c r="E96" s="2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8"/>
      <c r="W96" s="5"/>
      <c r="X96" s="5"/>
      <c r="Y96" s="5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</row>
    <row r="97" spans="1:124" ht="12.75">
      <c r="A97" s="2"/>
      <c r="B97" s="3"/>
      <c r="C97" s="3"/>
      <c r="D97" s="2"/>
      <c r="E97" s="2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8"/>
      <c r="W97" s="5"/>
      <c r="X97" s="5"/>
      <c r="Y97" s="5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</row>
    <row r="98" spans="1:124" ht="12.75">
      <c r="A98" s="2"/>
      <c r="B98" s="3"/>
      <c r="C98" s="3"/>
      <c r="D98" s="2"/>
      <c r="E98" s="2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8"/>
      <c r="W98" s="5"/>
      <c r="X98" s="5"/>
      <c r="Y98" s="5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</row>
    <row r="99" spans="1:124" ht="12.75">
      <c r="A99" s="2"/>
      <c r="B99" s="3"/>
      <c r="C99" s="3"/>
      <c r="D99" s="2"/>
      <c r="E99" s="2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8"/>
      <c r="W99" s="5"/>
      <c r="X99" s="5"/>
      <c r="Y99" s="5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</row>
    <row r="100" spans="1:124" ht="12.75">
      <c r="A100" s="2"/>
      <c r="B100" s="3"/>
      <c r="C100" s="3"/>
      <c r="D100" s="2"/>
      <c r="E100" s="2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8"/>
      <c r="W100" s="5"/>
      <c r="X100" s="5"/>
      <c r="Y100" s="5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</row>
    <row r="101" spans="1:124" ht="12.75">
      <c r="A101" s="2"/>
      <c r="B101" s="3"/>
      <c r="C101" s="3"/>
      <c r="D101" s="2"/>
      <c r="E101" s="2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8"/>
      <c r="W101" s="5"/>
      <c r="X101" s="5"/>
      <c r="Y101" s="5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</row>
    <row r="102" spans="1:124" ht="12.75">
      <c r="A102" s="2"/>
      <c r="B102" s="3"/>
      <c r="C102" s="3"/>
      <c r="D102" s="2"/>
      <c r="E102" s="2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8"/>
      <c r="W102" s="5"/>
      <c r="X102" s="5"/>
      <c r="Y102" s="5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</row>
    <row r="103" spans="1:124" ht="12.75">
      <c r="A103" s="2"/>
      <c r="B103" s="3"/>
      <c r="C103" s="3"/>
      <c r="D103" s="2"/>
      <c r="E103" s="2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8"/>
      <c r="W103" s="5"/>
      <c r="X103" s="5"/>
      <c r="Y103" s="5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</row>
    <row r="104" spans="1:124" ht="12.75">
      <c r="A104" s="2"/>
      <c r="B104" s="3"/>
      <c r="C104" s="3"/>
      <c r="D104" s="2"/>
      <c r="E104" s="2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8"/>
      <c r="W104" s="5"/>
      <c r="X104" s="5"/>
      <c r="Y104" s="5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</row>
    <row r="105" spans="1:124" ht="12.75">
      <c r="A105" s="2"/>
      <c r="B105" s="3"/>
      <c r="C105" s="3"/>
      <c r="D105" s="2"/>
      <c r="E105" s="2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8"/>
      <c r="W105" s="5"/>
      <c r="X105" s="5"/>
      <c r="Y105" s="5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</row>
    <row r="106" spans="1:124" ht="12.75">
      <c r="A106" s="2"/>
      <c r="B106" s="3"/>
      <c r="C106" s="3"/>
      <c r="D106" s="2"/>
      <c r="E106" s="2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8"/>
      <c r="W106" s="5"/>
      <c r="X106" s="5"/>
      <c r="Y106" s="5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</row>
    <row r="107" spans="1:124" ht="12.75">
      <c r="A107" s="2"/>
      <c r="B107" s="3"/>
      <c r="C107" s="3"/>
      <c r="D107" s="2"/>
      <c r="E107" s="2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8"/>
      <c r="W107" s="5"/>
      <c r="X107" s="5"/>
      <c r="Y107" s="5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</row>
    <row r="108" spans="1:124" ht="12.75">
      <c r="A108" s="2"/>
      <c r="B108" s="3"/>
      <c r="C108" s="3"/>
      <c r="D108" s="2"/>
      <c r="E108" s="2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8"/>
      <c r="W108" s="5"/>
      <c r="X108" s="5"/>
      <c r="Y108" s="5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</row>
    <row r="109" spans="1:124" ht="12.75">
      <c r="A109" s="2"/>
      <c r="B109" s="3"/>
      <c r="C109" s="3"/>
      <c r="D109" s="2"/>
      <c r="E109" s="2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8"/>
      <c r="W109" s="5"/>
      <c r="X109" s="5"/>
      <c r="Y109" s="5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</row>
    <row r="110" spans="1:124" ht="12.75">
      <c r="A110" s="2"/>
      <c r="B110" s="3"/>
      <c r="C110" s="3"/>
      <c r="D110" s="2"/>
      <c r="E110" s="2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8"/>
      <c r="W110" s="5"/>
      <c r="X110" s="5"/>
      <c r="Y110" s="5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</row>
    <row r="111" spans="1:124" ht="12.75">
      <c r="A111" s="2"/>
      <c r="B111" s="3"/>
      <c r="C111" s="3"/>
      <c r="D111" s="2"/>
      <c r="E111" s="2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8"/>
      <c r="W111" s="5"/>
      <c r="X111" s="5"/>
      <c r="Y111" s="5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</row>
    <row r="112" spans="1:124" ht="12.75">
      <c r="A112" s="2"/>
      <c r="B112" s="3"/>
      <c r="C112" s="3"/>
      <c r="D112" s="2"/>
      <c r="E112" s="2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8"/>
      <c r="W112" s="5"/>
      <c r="X112" s="5"/>
      <c r="Y112" s="5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</row>
    <row r="113" spans="1:124" ht="12.75">
      <c r="A113" s="2"/>
      <c r="B113" s="3"/>
      <c r="C113" s="3"/>
      <c r="D113" s="2"/>
      <c r="E113" s="2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8"/>
      <c r="W113" s="5"/>
      <c r="X113" s="5"/>
      <c r="Y113" s="5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</row>
    <row r="114" spans="1:124" ht="12.75">
      <c r="A114" s="2"/>
      <c r="B114" s="3"/>
      <c r="C114" s="3"/>
      <c r="D114" s="2"/>
      <c r="E114" s="2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8"/>
      <c r="W114" s="5"/>
      <c r="X114" s="5"/>
      <c r="Y114" s="5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</row>
    <row r="115" spans="1:124" ht="12.75">
      <c r="A115" s="2"/>
      <c r="B115" s="3"/>
      <c r="C115" s="3"/>
      <c r="D115" s="2"/>
      <c r="E115" s="2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8"/>
      <c r="W115" s="5"/>
      <c r="X115" s="5"/>
      <c r="Y115" s="5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</row>
    <row r="116" spans="1:124" ht="12.75">
      <c r="A116" s="2"/>
      <c r="B116" s="3"/>
      <c r="C116" s="3"/>
      <c r="D116" s="2"/>
      <c r="E116" s="2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8"/>
      <c r="W116" s="5"/>
      <c r="X116" s="5"/>
      <c r="Y116" s="5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</row>
    <row r="117" spans="1:124" ht="12.75">
      <c r="A117" s="2"/>
      <c r="B117" s="3"/>
      <c r="C117" s="3"/>
      <c r="D117" s="2"/>
      <c r="E117" s="2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8"/>
      <c r="W117" s="5"/>
      <c r="X117" s="5"/>
      <c r="Y117" s="5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</row>
    <row r="118" spans="1:124" ht="12.75">
      <c r="A118" s="2"/>
      <c r="B118" s="3"/>
      <c r="C118" s="3"/>
      <c r="D118" s="2"/>
      <c r="E118" s="2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8"/>
      <c r="W118" s="5"/>
      <c r="X118" s="5"/>
      <c r="Y118" s="5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</row>
    <row r="119" spans="1:124" ht="12.75">
      <c r="A119" s="2"/>
      <c r="B119" s="3"/>
      <c r="C119" s="3"/>
      <c r="D119" s="2"/>
      <c r="E119" s="2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8"/>
      <c r="W119" s="5"/>
      <c r="X119" s="5"/>
      <c r="Y119" s="5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</row>
    <row r="120" spans="1:124" ht="12.75">
      <c r="A120" s="2"/>
      <c r="B120" s="3"/>
      <c r="C120" s="3"/>
      <c r="D120" s="2"/>
      <c r="E120" s="2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8"/>
      <c r="W120" s="5"/>
      <c r="X120" s="5"/>
      <c r="Y120" s="5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</row>
    <row r="121" spans="1:124" ht="12.75">
      <c r="A121" s="2"/>
      <c r="B121" s="3"/>
      <c r="C121" s="3"/>
      <c r="D121" s="2"/>
      <c r="E121" s="2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8"/>
      <c r="W121" s="5"/>
      <c r="X121" s="5"/>
      <c r="Y121" s="5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</row>
    <row r="122" spans="1:124" ht="12.75">
      <c r="A122" s="2"/>
      <c r="B122" s="3"/>
      <c r="C122" s="3"/>
      <c r="D122" s="2"/>
      <c r="E122" s="2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5"/>
      <c r="X122" s="5"/>
      <c r="Y122" s="5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</row>
    <row r="123" spans="1:124" ht="12.75">
      <c r="A123" s="2"/>
      <c r="B123" s="3"/>
      <c r="C123" s="3"/>
      <c r="D123" s="2"/>
      <c r="E123" s="2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8"/>
      <c r="W123" s="5"/>
      <c r="X123" s="5"/>
      <c r="Y123" s="5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</row>
    <row r="124" spans="1:124" ht="12.75">
      <c r="A124" s="2"/>
      <c r="B124" s="3"/>
      <c r="C124" s="3"/>
      <c r="D124" s="2"/>
      <c r="E124" s="2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8"/>
      <c r="W124" s="5"/>
      <c r="X124" s="5"/>
      <c r="Y124" s="5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</row>
    <row r="125" spans="1:124" ht="12.75">
      <c r="A125" s="2"/>
      <c r="B125" s="3"/>
      <c r="C125" s="3"/>
      <c r="D125" s="2"/>
      <c r="E125" s="2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8"/>
      <c r="W125" s="5"/>
      <c r="X125" s="5"/>
      <c r="Y125" s="5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</row>
    <row r="126" spans="1:124" ht="12.75">
      <c r="A126" s="2"/>
      <c r="B126" s="3"/>
      <c r="C126" s="3"/>
      <c r="D126" s="2"/>
      <c r="E126" s="2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8"/>
      <c r="W126" s="5"/>
      <c r="X126" s="5"/>
      <c r="Y126" s="5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</row>
    <row r="127" spans="1:124" ht="12.75">
      <c r="A127" s="2"/>
      <c r="B127" s="3"/>
      <c r="C127" s="3"/>
      <c r="D127" s="2"/>
      <c r="E127" s="2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8"/>
      <c r="W127" s="5"/>
      <c r="X127" s="5"/>
      <c r="Y127" s="5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</row>
    <row r="128" spans="1:124" ht="12.75">
      <c r="A128" s="2"/>
      <c r="B128" s="3"/>
      <c r="C128" s="3"/>
      <c r="D128" s="2"/>
      <c r="E128" s="2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8"/>
      <c r="W128" s="5"/>
      <c r="X128" s="5"/>
      <c r="Y128" s="5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</row>
    <row r="129" spans="1:124" ht="12.75">
      <c r="A129" s="2"/>
      <c r="B129" s="3"/>
      <c r="C129" s="3"/>
      <c r="D129" s="2"/>
      <c r="E129" s="2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8"/>
      <c r="W129" s="5"/>
      <c r="X129" s="5"/>
      <c r="Y129" s="5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</row>
    <row r="130" spans="1:124" ht="12.75">
      <c r="A130" s="2"/>
      <c r="B130" s="3"/>
      <c r="C130" s="3"/>
      <c r="D130" s="2"/>
      <c r="E130" s="2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8"/>
      <c r="W130" s="5"/>
      <c r="X130" s="5"/>
      <c r="Y130" s="5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</row>
    <row r="131" spans="1:124" ht="12.75">
      <c r="A131" s="2"/>
      <c r="B131" s="3"/>
      <c r="C131" s="3"/>
      <c r="D131" s="2"/>
      <c r="E131" s="2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8"/>
      <c r="W131" s="5"/>
      <c r="X131" s="5"/>
      <c r="Y131" s="5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</row>
    <row r="132" spans="1:124" ht="12.75">
      <c r="A132" s="2"/>
      <c r="B132" s="3"/>
      <c r="C132" s="3"/>
      <c r="D132" s="2"/>
      <c r="E132" s="2"/>
      <c r="F132" s="1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8"/>
      <c r="W132" s="5"/>
      <c r="X132" s="5"/>
      <c r="Y132" s="5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</row>
    <row r="133" spans="1:124" ht="12.75">
      <c r="A133" s="2"/>
      <c r="B133" s="3"/>
      <c r="C133" s="3"/>
      <c r="D133" s="2"/>
      <c r="E133" s="2"/>
      <c r="F133" s="1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8"/>
      <c r="W133" s="5"/>
      <c r="X133" s="5"/>
      <c r="Y133" s="5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</row>
    <row r="134" spans="1:124" ht="12.75">
      <c r="A134" s="2"/>
      <c r="B134" s="3"/>
      <c r="C134" s="3"/>
      <c r="D134" s="2"/>
      <c r="E134" s="2"/>
      <c r="F134" s="1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8"/>
      <c r="W134" s="5"/>
      <c r="X134" s="5"/>
      <c r="Y134" s="5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</row>
    <row r="135" spans="1:124" ht="12.75">
      <c r="A135" s="2"/>
      <c r="B135" s="3"/>
      <c r="C135" s="3"/>
      <c r="D135" s="2"/>
      <c r="E135" s="2"/>
      <c r="F135" s="1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8"/>
      <c r="W135" s="5"/>
      <c r="X135" s="5"/>
      <c r="Y135" s="5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</row>
    <row r="136" spans="1:124" ht="12.75">
      <c r="A136" s="2"/>
      <c r="B136" s="3"/>
      <c r="C136" s="3"/>
      <c r="D136" s="2"/>
      <c r="E136" s="2"/>
      <c r="F136" s="1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8"/>
      <c r="W136" s="5"/>
      <c r="X136" s="5"/>
      <c r="Y136" s="5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</row>
    <row r="137" spans="1:124" ht="12.75">
      <c r="A137" s="2"/>
      <c r="B137" s="3"/>
      <c r="C137" s="3"/>
      <c r="D137" s="2"/>
      <c r="E137" s="2"/>
      <c r="F137" s="10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8"/>
      <c r="W137" s="5"/>
      <c r="X137" s="5"/>
      <c r="Y137" s="5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</row>
    <row r="138" spans="1:124" ht="12.75">
      <c r="A138" s="2"/>
      <c r="B138" s="3"/>
      <c r="C138" s="3"/>
      <c r="D138" s="2"/>
      <c r="E138" s="2"/>
      <c r="F138" s="10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8"/>
      <c r="W138" s="5"/>
      <c r="X138" s="5"/>
      <c r="Y138" s="5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</row>
    <row r="139" spans="1:124" ht="12.75">
      <c r="A139" s="2"/>
      <c r="B139" s="3"/>
      <c r="C139" s="3"/>
      <c r="D139" s="2"/>
      <c r="E139" s="2"/>
      <c r="F139" s="10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8"/>
      <c r="W139" s="5"/>
      <c r="X139" s="5"/>
      <c r="Y139" s="5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</row>
    <row r="140" spans="1:124" ht="12.75">
      <c r="A140" s="2"/>
      <c r="B140" s="3"/>
      <c r="C140" s="3"/>
      <c r="D140" s="2"/>
      <c r="E140" s="2"/>
      <c r="F140" s="10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8"/>
      <c r="W140" s="5"/>
      <c r="X140" s="5"/>
      <c r="Y140" s="5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</row>
    <row r="141" spans="1:124" ht="12.75">
      <c r="A141" s="2"/>
      <c r="B141" s="3"/>
      <c r="C141" s="3"/>
      <c r="D141" s="2"/>
      <c r="E141" s="2"/>
      <c r="F141" s="10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8"/>
      <c r="W141" s="5"/>
      <c r="X141" s="5"/>
      <c r="Y141" s="5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</row>
    <row r="142" spans="1:124" ht="12.75">
      <c r="A142" s="2"/>
      <c r="B142" s="3"/>
      <c r="C142" s="3"/>
      <c r="D142" s="2"/>
      <c r="E142" s="2"/>
      <c r="F142" s="10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8"/>
      <c r="W142" s="5"/>
      <c r="X142" s="5"/>
      <c r="Y142" s="5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</row>
    <row r="143" spans="1:124" ht="12.75">
      <c r="A143" s="2"/>
      <c r="B143" s="3"/>
      <c r="C143" s="3"/>
      <c r="D143" s="2"/>
      <c r="E143" s="2"/>
      <c r="F143" s="10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8"/>
      <c r="W143" s="5"/>
      <c r="X143" s="5"/>
      <c r="Y143" s="5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</row>
    <row r="144" spans="1:5" ht="12.75">
      <c r="A144" s="11"/>
      <c r="B144" s="12"/>
      <c r="C144" s="12"/>
      <c r="D144" s="11"/>
      <c r="E144" s="2"/>
    </row>
    <row r="145" spans="1:5" ht="12.75">
      <c r="A145" s="11"/>
      <c r="B145" s="12"/>
      <c r="C145" s="12"/>
      <c r="D145" s="11"/>
      <c r="E145" s="2"/>
    </row>
    <row r="146" spans="1:5" ht="12.75">
      <c r="A146" s="11"/>
      <c r="B146" s="12"/>
      <c r="C146" s="12"/>
      <c r="D146" s="11"/>
      <c r="E146" s="2"/>
    </row>
    <row r="147" spans="1:5" ht="12.75">
      <c r="A147" s="11"/>
      <c r="B147" s="12"/>
      <c r="C147" s="12"/>
      <c r="D147" s="11"/>
      <c r="E147" s="2"/>
    </row>
    <row r="148" spans="1:5" ht="12.75">
      <c r="A148" s="11"/>
      <c r="B148" s="12"/>
      <c r="C148" s="12"/>
      <c r="D148" s="11"/>
      <c r="E148" s="2"/>
    </row>
    <row r="149" spans="1:5" ht="12.75">
      <c r="A149" s="11"/>
      <c r="B149" s="12"/>
      <c r="C149" s="12"/>
      <c r="D149" s="11"/>
      <c r="E149" s="2"/>
    </row>
    <row r="150" spans="1:5" ht="12.75">
      <c r="A150" s="11"/>
      <c r="B150" s="12"/>
      <c r="C150" s="12"/>
      <c r="D150" s="11"/>
      <c r="E150" s="2"/>
    </row>
    <row r="151" spans="1:5" ht="12.75">
      <c r="A151" s="11"/>
      <c r="B151" s="12"/>
      <c r="C151" s="12"/>
      <c r="D151" s="11"/>
      <c r="E151" s="2"/>
    </row>
    <row r="152" spans="1:5" ht="12.75">
      <c r="A152" s="11"/>
      <c r="B152" s="12"/>
      <c r="C152" s="12"/>
      <c r="D152" s="11"/>
      <c r="E152" s="2"/>
    </row>
    <row r="153" spans="1:5" ht="12.75">
      <c r="A153" s="11"/>
      <c r="B153" s="12"/>
      <c r="C153" s="12"/>
      <c r="D153" s="11"/>
      <c r="E153" s="2"/>
    </row>
    <row r="154" spans="1:5" ht="12.75">
      <c r="A154" s="11"/>
      <c r="B154" s="12"/>
      <c r="C154" s="12"/>
      <c r="D154" s="11"/>
      <c r="E154" s="2"/>
    </row>
    <row r="155" spans="1:5" ht="12.75">
      <c r="A155" s="11"/>
      <c r="B155" s="12"/>
      <c r="C155" s="12"/>
      <c r="D155" s="11"/>
      <c r="E155" s="2"/>
    </row>
    <row r="156" spans="1:5" ht="12.75">
      <c r="A156" s="11"/>
      <c r="B156" s="12"/>
      <c r="C156" s="12"/>
      <c r="D156" s="11"/>
      <c r="E156" s="2"/>
    </row>
    <row r="157" spans="1:5" ht="12.75">
      <c r="A157" s="11"/>
      <c r="B157" s="12"/>
      <c r="C157" s="12"/>
      <c r="D157" s="11"/>
      <c r="E157" s="2"/>
    </row>
    <row r="158" spans="1:124" s="13" customFormat="1" ht="12.75">
      <c r="A158" s="11"/>
      <c r="B158" s="12"/>
      <c r="C158" s="12"/>
      <c r="D158" s="11"/>
      <c r="E158" s="2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14"/>
      <c r="W158" s="9"/>
      <c r="X158" s="9"/>
      <c r="Y158" s="9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</row>
    <row r="159" spans="1:124" s="13" customFormat="1" ht="12.75">
      <c r="A159" s="11"/>
      <c r="B159" s="12"/>
      <c r="C159" s="12"/>
      <c r="D159" s="11"/>
      <c r="E159" s="2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14"/>
      <c r="W159" s="9"/>
      <c r="X159" s="9"/>
      <c r="Y159" s="9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</row>
    <row r="160" spans="1:124" s="13" customFormat="1" ht="12.75">
      <c r="A160" s="11"/>
      <c r="B160" s="12"/>
      <c r="C160" s="12"/>
      <c r="D160" s="11"/>
      <c r="E160" s="2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14"/>
      <c r="W160" s="9"/>
      <c r="X160" s="9"/>
      <c r="Y160" s="9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</row>
    <row r="161" spans="1:124" s="13" customFormat="1" ht="12.75">
      <c r="A161" s="11"/>
      <c r="B161" s="12"/>
      <c r="C161" s="12"/>
      <c r="D161" s="11"/>
      <c r="E161" s="2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14"/>
      <c r="W161" s="9"/>
      <c r="X161" s="9"/>
      <c r="Y161" s="9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</row>
    <row r="162" spans="1:124" s="13" customFormat="1" ht="12.75">
      <c r="A162" s="11"/>
      <c r="B162" s="12"/>
      <c r="C162" s="12"/>
      <c r="D162" s="11"/>
      <c r="E162" s="2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14"/>
      <c r="W162" s="9"/>
      <c r="X162" s="9"/>
      <c r="Y162" s="9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</row>
    <row r="163" spans="1:124" s="13" customFormat="1" ht="12.75">
      <c r="A163" s="11"/>
      <c r="B163" s="12"/>
      <c r="C163" s="12"/>
      <c r="D163" s="11"/>
      <c r="E163" s="2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14"/>
      <c r="W163" s="9"/>
      <c r="X163" s="9"/>
      <c r="Y163" s="9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</row>
    <row r="164" spans="1:124" s="13" customFormat="1" ht="12.75">
      <c r="A164" s="11"/>
      <c r="B164" s="12"/>
      <c r="C164" s="12"/>
      <c r="D164" s="11"/>
      <c r="E164" s="2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14"/>
      <c r="W164" s="9"/>
      <c r="X164" s="9"/>
      <c r="Y164" s="9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</row>
    <row r="165" spans="1:124" s="13" customFormat="1" ht="12.75">
      <c r="A165" s="11"/>
      <c r="B165" s="12"/>
      <c r="C165" s="12"/>
      <c r="D165" s="11"/>
      <c r="E165" s="2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14"/>
      <c r="W165" s="9"/>
      <c r="X165" s="9"/>
      <c r="Y165" s="9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</row>
    <row r="166" spans="1:124" s="13" customFormat="1" ht="12.75">
      <c r="A166" s="11"/>
      <c r="B166" s="12"/>
      <c r="C166" s="12"/>
      <c r="D166" s="11"/>
      <c r="E166" s="2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14"/>
      <c r="W166" s="9"/>
      <c r="X166" s="9"/>
      <c r="Y166" s="9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</row>
    <row r="167" spans="1:124" s="13" customFormat="1" ht="12.75">
      <c r="A167" s="11"/>
      <c r="B167" s="12"/>
      <c r="C167" s="12"/>
      <c r="D167" s="11"/>
      <c r="E167" s="2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14"/>
      <c r="W167" s="9"/>
      <c r="X167" s="9"/>
      <c r="Y167" s="9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</row>
    <row r="168" spans="1:124" s="13" customFormat="1" ht="12.75">
      <c r="A168" s="11"/>
      <c r="B168" s="12"/>
      <c r="C168" s="12"/>
      <c r="D168" s="11"/>
      <c r="E168" s="2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14"/>
      <c r="W168" s="9"/>
      <c r="X168" s="9"/>
      <c r="Y168" s="9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</row>
    <row r="169" spans="1:124" s="13" customFormat="1" ht="12.75">
      <c r="A169" s="11"/>
      <c r="B169" s="12"/>
      <c r="C169" s="12"/>
      <c r="D169" s="11"/>
      <c r="E169" s="2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14"/>
      <c r="W169" s="9"/>
      <c r="X169" s="9"/>
      <c r="Y169" s="9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</row>
    <row r="170" spans="1:124" s="13" customFormat="1" ht="12.75">
      <c r="A170" s="11"/>
      <c r="B170" s="12"/>
      <c r="C170" s="12"/>
      <c r="D170" s="11"/>
      <c r="E170" s="2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14"/>
      <c r="W170" s="9"/>
      <c r="X170" s="9"/>
      <c r="Y170" s="9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</row>
    <row r="171" spans="1:124" s="13" customFormat="1" ht="12.75">
      <c r="A171" s="11"/>
      <c r="B171" s="12"/>
      <c r="C171" s="12"/>
      <c r="D171" s="11"/>
      <c r="E171" s="2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14"/>
      <c r="W171" s="9"/>
      <c r="X171" s="9"/>
      <c r="Y171" s="9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</row>
    <row r="172" spans="1:124" s="13" customFormat="1" ht="12.75">
      <c r="A172" s="11"/>
      <c r="B172" s="12"/>
      <c r="C172" s="12"/>
      <c r="D172" s="11"/>
      <c r="E172" s="2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14"/>
      <c r="W172" s="9"/>
      <c r="X172" s="9"/>
      <c r="Y172" s="9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</row>
    <row r="173" spans="1:124" s="13" customFormat="1" ht="12.75">
      <c r="A173" s="11"/>
      <c r="B173" s="12"/>
      <c r="C173" s="12"/>
      <c r="D173" s="11"/>
      <c r="E173" s="2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14"/>
      <c r="W173" s="9"/>
      <c r="X173" s="9"/>
      <c r="Y173" s="9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</row>
    <row r="174" spans="1:124" s="13" customFormat="1" ht="12.75">
      <c r="A174" s="11"/>
      <c r="B174" s="12"/>
      <c r="C174" s="12"/>
      <c r="D174" s="11"/>
      <c r="E174" s="2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14"/>
      <c r="W174" s="9"/>
      <c r="X174" s="9"/>
      <c r="Y174" s="9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</row>
    <row r="175" spans="1:124" s="13" customFormat="1" ht="12.75">
      <c r="A175" s="11"/>
      <c r="B175" s="12"/>
      <c r="C175" s="12"/>
      <c r="D175" s="11"/>
      <c r="E175" s="2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14"/>
      <c r="W175" s="9"/>
      <c r="X175" s="9"/>
      <c r="Y175" s="9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</row>
    <row r="176" spans="1:124" s="13" customFormat="1" ht="12.75">
      <c r="A176" s="11"/>
      <c r="B176" s="12"/>
      <c r="C176" s="12"/>
      <c r="D176" s="11"/>
      <c r="E176" s="2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14"/>
      <c r="W176" s="9"/>
      <c r="X176" s="9"/>
      <c r="Y176" s="9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</row>
    <row r="177" spans="1:124" s="13" customFormat="1" ht="12.75">
      <c r="A177" s="11"/>
      <c r="B177" s="12"/>
      <c r="C177" s="12"/>
      <c r="D177" s="11"/>
      <c r="E177" s="12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14"/>
      <c r="W177" s="9"/>
      <c r="X177" s="9"/>
      <c r="Y177" s="9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</row>
    <row r="178" spans="1:124" s="13" customFormat="1" ht="12.75">
      <c r="A178" s="11"/>
      <c r="B178" s="12"/>
      <c r="C178" s="12"/>
      <c r="D178" s="11"/>
      <c r="E178" s="12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14"/>
      <c r="W178" s="9"/>
      <c r="X178" s="9"/>
      <c r="Y178" s="9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</row>
    <row r="179" spans="1:124" s="13" customFormat="1" ht="12.75">
      <c r="A179" s="11"/>
      <c r="B179" s="12"/>
      <c r="C179" s="12"/>
      <c r="D179" s="11"/>
      <c r="E179" s="12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14"/>
      <c r="W179" s="9"/>
      <c r="X179" s="9"/>
      <c r="Y179" s="9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</row>
    <row r="180" spans="1:124" s="13" customFormat="1" ht="12.75">
      <c r="A180" s="11"/>
      <c r="B180" s="12"/>
      <c r="C180" s="12"/>
      <c r="D180" s="11"/>
      <c r="E180" s="12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14"/>
      <c r="W180" s="9"/>
      <c r="X180" s="9"/>
      <c r="Y180" s="9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</row>
    <row r="181" spans="1:124" s="13" customFormat="1" ht="12.75">
      <c r="A181" s="11"/>
      <c r="B181" s="12"/>
      <c r="C181" s="12"/>
      <c r="D181" s="11"/>
      <c r="E181" s="12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14"/>
      <c r="W181" s="9"/>
      <c r="X181" s="9"/>
      <c r="Y181" s="9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</row>
    <row r="182" spans="1:124" s="13" customFormat="1" ht="12.75">
      <c r="A182" s="11"/>
      <c r="B182" s="12"/>
      <c r="C182" s="12"/>
      <c r="D182" s="11"/>
      <c r="E182" s="12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14"/>
      <c r="W182" s="9"/>
      <c r="X182" s="9"/>
      <c r="Y182" s="9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</row>
    <row r="183" spans="1:124" s="13" customFormat="1" ht="12.75">
      <c r="A183" s="11"/>
      <c r="B183" s="12"/>
      <c r="C183" s="12"/>
      <c r="D183" s="11"/>
      <c r="E183" s="12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14"/>
      <c r="W183" s="9"/>
      <c r="X183" s="9"/>
      <c r="Y183" s="9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</row>
    <row r="184" spans="1:124" s="13" customFormat="1" ht="12.75">
      <c r="A184" s="11"/>
      <c r="B184" s="12"/>
      <c r="C184" s="12"/>
      <c r="D184" s="11"/>
      <c r="E184" s="12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14"/>
      <c r="W184" s="9"/>
      <c r="X184" s="9"/>
      <c r="Y184" s="9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</row>
    <row r="185" spans="1:124" s="13" customFormat="1" ht="12.75">
      <c r="A185" s="11"/>
      <c r="B185" s="12"/>
      <c r="C185" s="12"/>
      <c r="D185" s="11"/>
      <c r="E185" s="12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14"/>
      <c r="W185" s="9"/>
      <c r="X185" s="9"/>
      <c r="Y185" s="9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</row>
    <row r="186" spans="1:124" s="13" customFormat="1" ht="12.75">
      <c r="A186" s="11"/>
      <c r="B186" s="12"/>
      <c r="C186" s="12"/>
      <c r="D186" s="11"/>
      <c r="E186" s="12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14"/>
      <c r="W186" s="9"/>
      <c r="X186" s="9"/>
      <c r="Y186" s="9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</row>
  </sheetData>
  <sheetProtection/>
  <mergeCells count="35">
    <mergeCell ref="H44:K44"/>
    <mergeCell ref="V40:X40"/>
    <mergeCell ref="V41:X41"/>
    <mergeCell ref="V42:X42"/>
    <mergeCell ref="J4:U4"/>
    <mergeCell ref="S6:T6"/>
    <mergeCell ref="U6:U7"/>
    <mergeCell ref="K6:L6"/>
    <mergeCell ref="F39:H39"/>
    <mergeCell ref="B38:E38"/>
    <mergeCell ref="V39:X39"/>
    <mergeCell ref="X6:X7"/>
    <mergeCell ref="Q6:R6"/>
    <mergeCell ref="O6:P6"/>
    <mergeCell ref="E4:E7"/>
    <mergeCell ref="S39:U39"/>
    <mergeCell ref="I4:I7"/>
    <mergeCell ref="F4:F7"/>
    <mergeCell ref="Y6:Y7"/>
    <mergeCell ref="V4:V7"/>
    <mergeCell ref="W4:W7"/>
    <mergeCell ref="X4:Y5"/>
    <mergeCell ref="J5:J7"/>
    <mergeCell ref="F40:H40"/>
    <mergeCell ref="S40:U40"/>
    <mergeCell ref="A1:W1"/>
    <mergeCell ref="A4:A7"/>
    <mergeCell ref="B4:B7"/>
    <mergeCell ref="C4:C7"/>
    <mergeCell ref="D4:D7"/>
    <mergeCell ref="G4:G7"/>
    <mergeCell ref="H4:H7"/>
    <mergeCell ref="H3:N3"/>
    <mergeCell ref="M6:N6"/>
    <mergeCell ref="K5:U5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</sheetPr>
  <dimension ref="A1:DU159"/>
  <sheetViews>
    <sheetView zoomScalePageLayoutView="0" workbookViewId="0" topLeftCell="A1">
      <selection activeCell="C35" sqref="C35:C38"/>
    </sheetView>
  </sheetViews>
  <sheetFormatPr defaultColWidth="9.00390625" defaultRowHeight="12.75"/>
  <cols>
    <col min="1" max="1" width="2.75390625" style="9" customWidth="1"/>
    <col min="2" max="2" width="14.125" style="6" customWidth="1"/>
    <col min="3" max="3" width="14.875" style="6" customWidth="1"/>
    <col min="4" max="4" width="5.00390625" style="9" customWidth="1"/>
    <col min="5" max="5" width="3.875" style="6" customWidth="1"/>
    <col min="6" max="6" width="3.375" style="13" customWidth="1"/>
    <col min="7" max="8" width="5.875" style="6" customWidth="1"/>
    <col min="9" max="10" width="6.00390625" style="6" customWidth="1"/>
    <col min="11" max="11" width="6.875" style="6" customWidth="1"/>
    <col min="12" max="13" width="5.00390625" style="6" customWidth="1"/>
    <col min="14" max="14" width="4.125" style="6" customWidth="1"/>
    <col min="15" max="15" width="4.375" style="6" customWidth="1"/>
    <col min="16" max="16" width="5.125" style="6" customWidth="1"/>
    <col min="17" max="17" width="6.25390625" style="6" customWidth="1"/>
    <col min="18" max="18" width="4.75390625" style="6" customWidth="1"/>
    <col min="19" max="20" width="4.625" style="6" customWidth="1"/>
    <col min="21" max="21" width="4.25390625" style="6" customWidth="1"/>
    <col min="22" max="22" width="5.875" style="6" customWidth="1"/>
    <col min="23" max="23" width="7.25390625" style="14" customWidth="1"/>
    <col min="24" max="24" width="9.875" style="9" customWidth="1"/>
    <col min="25" max="25" width="6.00390625" style="9" customWidth="1"/>
    <col min="26" max="26" width="9.375" style="9" customWidth="1"/>
    <col min="27" max="27" width="7.625" style="6" customWidth="1"/>
    <col min="28" max="28" width="8.125" style="6" customWidth="1"/>
    <col min="29" max="29" width="7.75390625" style="6" customWidth="1"/>
    <col min="30" max="30" width="7.375" style="6" customWidth="1"/>
    <col min="31" max="31" width="5.625" style="6" customWidth="1"/>
    <col min="32" max="32" width="8.375" style="6" customWidth="1"/>
    <col min="33" max="33" width="7.75390625" style="6" customWidth="1"/>
    <col min="34" max="16384" width="9.125" style="6" customWidth="1"/>
  </cols>
  <sheetData>
    <row r="1" spans="1:25" ht="15.75">
      <c r="A1" s="129" t="s">
        <v>146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40"/>
    </row>
    <row r="2" spans="11:16" ht="15">
      <c r="K2" s="22" t="s">
        <v>153</v>
      </c>
      <c r="L2" s="22"/>
      <c r="M2" s="22"/>
      <c r="N2" s="22"/>
      <c r="O2" s="22"/>
      <c r="P2" s="22"/>
    </row>
    <row r="3" ht="0.75" customHeight="1"/>
    <row r="4" spans="11:15" ht="15">
      <c r="K4" s="22" t="s">
        <v>36</v>
      </c>
      <c r="L4" s="22"/>
      <c r="M4" s="22"/>
      <c r="N4" s="22"/>
      <c r="O4" s="22"/>
    </row>
    <row r="5" spans="1:125" ht="12.75" customHeight="1">
      <c r="A5" s="125" t="s">
        <v>2</v>
      </c>
      <c r="B5" s="125" t="s">
        <v>0</v>
      </c>
      <c r="C5" s="125" t="s">
        <v>3</v>
      </c>
      <c r="D5" s="107" t="s">
        <v>10</v>
      </c>
      <c r="E5" s="125" t="s">
        <v>14</v>
      </c>
      <c r="F5" s="130" t="s">
        <v>15</v>
      </c>
      <c r="G5" s="107" t="s">
        <v>19</v>
      </c>
      <c r="H5" s="109" t="s">
        <v>20</v>
      </c>
      <c r="I5" s="109" t="s">
        <v>155</v>
      </c>
      <c r="J5" s="109" t="s">
        <v>155</v>
      </c>
      <c r="K5" s="112" t="s">
        <v>1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4"/>
      <c r="W5" s="120" t="s">
        <v>11</v>
      </c>
      <c r="X5" s="123" t="s">
        <v>21</v>
      </c>
      <c r="Y5" s="119" t="s">
        <v>23</v>
      </c>
      <c r="Z5" s="119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</row>
    <row r="6" spans="1:125" ht="12.75" customHeight="1">
      <c r="A6" s="126"/>
      <c r="B6" s="126"/>
      <c r="C6" s="126"/>
      <c r="D6" s="108"/>
      <c r="E6" s="126"/>
      <c r="F6" s="130"/>
      <c r="G6" s="108"/>
      <c r="H6" s="110"/>
      <c r="I6" s="110"/>
      <c r="J6" s="110"/>
      <c r="K6" s="123" t="s">
        <v>6</v>
      </c>
      <c r="L6" s="128" t="s">
        <v>22</v>
      </c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1"/>
      <c r="X6" s="124"/>
      <c r="Y6" s="119"/>
      <c r="Z6" s="119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</row>
    <row r="7" spans="1:125" ht="31.5" customHeight="1">
      <c r="A7" s="126"/>
      <c r="B7" s="126"/>
      <c r="C7" s="126"/>
      <c r="D7" s="107"/>
      <c r="E7" s="126"/>
      <c r="F7" s="130"/>
      <c r="G7" s="107"/>
      <c r="H7" s="110"/>
      <c r="I7" s="110"/>
      <c r="J7" s="110"/>
      <c r="K7" s="124"/>
      <c r="L7" s="115" t="s">
        <v>98</v>
      </c>
      <c r="M7" s="116"/>
      <c r="N7" s="115" t="s">
        <v>9</v>
      </c>
      <c r="O7" s="118"/>
      <c r="P7" s="115" t="s">
        <v>17</v>
      </c>
      <c r="Q7" s="116"/>
      <c r="R7" s="117" t="s">
        <v>18</v>
      </c>
      <c r="S7" s="117"/>
      <c r="T7" s="135" t="s">
        <v>129</v>
      </c>
      <c r="U7" s="136"/>
      <c r="V7" s="110" t="s">
        <v>12</v>
      </c>
      <c r="W7" s="121"/>
      <c r="X7" s="124"/>
      <c r="Y7" s="119" t="s">
        <v>28</v>
      </c>
      <c r="Z7" s="119" t="s">
        <v>29</v>
      </c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</row>
    <row r="8" spans="1:125" ht="33.75" customHeight="1">
      <c r="A8" s="127"/>
      <c r="B8" s="127"/>
      <c r="C8" s="127"/>
      <c r="D8" s="107"/>
      <c r="E8" s="127"/>
      <c r="F8" s="130"/>
      <c r="G8" s="107"/>
      <c r="H8" s="111"/>
      <c r="I8" s="111"/>
      <c r="J8" s="111"/>
      <c r="K8" s="117"/>
      <c r="L8" s="23" t="s">
        <v>25</v>
      </c>
      <c r="M8" s="23" t="s">
        <v>7</v>
      </c>
      <c r="N8" s="23" t="s">
        <v>8</v>
      </c>
      <c r="O8" s="23" t="s">
        <v>7</v>
      </c>
      <c r="P8" s="23" t="s">
        <v>8</v>
      </c>
      <c r="Q8" s="23" t="s">
        <v>7</v>
      </c>
      <c r="R8" s="23" t="s">
        <v>8</v>
      </c>
      <c r="S8" s="23" t="s">
        <v>7</v>
      </c>
      <c r="T8" s="23" t="s">
        <v>8</v>
      </c>
      <c r="U8" s="23" t="s">
        <v>7</v>
      </c>
      <c r="V8" s="111"/>
      <c r="W8" s="122"/>
      <c r="X8" s="117"/>
      <c r="Y8" s="119"/>
      <c r="Z8" s="119"/>
      <c r="AA8" s="15"/>
      <c r="AB8" s="16"/>
      <c r="AC8" s="16"/>
      <c r="AD8" s="16"/>
      <c r="AE8" s="16"/>
      <c r="AF8" s="16"/>
      <c r="AG8" s="16"/>
      <c r="AH8" s="16"/>
      <c r="AI8" s="16"/>
      <c r="AJ8" s="16"/>
      <c r="AK8" s="17"/>
      <c r="AL8" s="17"/>
      <c r="AM8" s="17"/>
      <c r="AN8" s="1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 t="s">
        <v>4</v>
      </c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</row>
    <row r="9" spans="1:125" s="13" customFormat="1" ht="12.75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  <c r="L9" s="24">
        <v>12</v>
      </c>
      <c r="M9" s="24">
        <v>13</v>
      </c>
      <c r="N9" s="24">
        <v>14</v>
      </c>
      <c r="O9" s="24">
        <v>15</v>
      </c>
      <c r="P9" s="24">
        <v>16</v>
      </c>
      <c r="Q9" s="24">
        <v>17</v>
      </c>
      <c r="R9" s="24">
        <v>18</v>
      </c>
      <c r="S9" s="24">
        <v>19</v>
      </c>
      <c r="T9" s="24">
        <v>20</v>
      </c>
      <c r="U9" s="24">
        <v>21</v>
      </c>
      <c r="V9" s="24">
        <v>22</v>
      </c>
      <c r="W9" s="24">
        <v>23</v>
      </c>
      <c r="X9" s="24">
        <v>24</v>
      </c>
      <c r="Y9" s="24">
        <v>25</v>
      </c>
      <c r="Z9" s="24">
        <v>26</v>
      </c>
      <c r="AA9" s="18"/>
      <c r="AB9" s="18"/>
      <c r="AC9" s="19"/>
      <c r="AD9" s="1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</row>
    <row r="10" spans="1:125" ht="12.75">
      <c r="A10" s="2"/>
      <c r="B10" s="27"/>
      <c r="C10" s="1"/>
      <c r="D10" s="2"/>
      <c r="E10" s="5"/>
      <c r="F10" s="4"/>
      <c r="G10" s="34" t="s">
        <v>40</v>
      </c>
      <c r="H10" s="34"/>
      <c r="I10" s="34"/>
      <c r="J10" s="34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57"/>
      <c r="X10" s="58"/>
      <c r="Y10" s="58"/>
      <c r="Z10" s="58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</row>
    <row r="11" spans="1:125" ht="12.75">
      <c r="A11" s="2">
        <v>1</v>
      </c>
      <c r="B11" s="52" t="s">
        <v>56</v>
      </c>
      <c r="C11" s="56"/>
      <c r="D11" s="2" t="s">
        <v>32</v>
      </c>
      <c r="E11" s="5"/>
      <c r="F11" s="4"/>
      <c r="G11" s="2">
        <v>17697</v>
      </c>
      <c r="H11" s="2">
        <v>2.89</v>
      </c>
      <c r="I11" s="2">
        <v>1.45</v>
      </c>
      <c r="J11" s="2">
        <v>1.15</v>
      </c>
      <c r="K11" s="4">
        <f>G11*H11*I11*J11</f>
        <v>85283.170275</v>
      </c>
      <c r="L11" s="2">
        <v>10</v>
      </c>
      <c r="M11" s="4">
        <f>K11*L11/100</f>
        <v>8528.3170275</v>
      </c>
      <c r="N11" s="4"/>
      <c r="O11" s="4"/>
      <c r="P11" s="4"/>
      <c r="Q11" s="4"/>
      <c r="R11" s="4"/>
      <c r="S11" s="4"/>
      <c r="T11" s="4"/>
      <c r="U11" s="4"/>
      <c r="V11" s="4">
        <f>K11+M11+O11+Q11+S11+U11</f>
        <v>93811.4873025</v>
      </c>
      <c r="W11" s="57">
        <v>1</v>
      </c>
      <c r="X11" s="4">
        <f>V11*W11</f>
        <v>93811.4873025</v>
      </c>
      <c r="Y11" s="67" t="s">
        <v>53</v>
      </c>
      <c r="Z11" s="31">
        <f>K11*Y11</f>
        <v>85283.170275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</row>
    <row r="12" spans="1:125" ht="12.75">
      <c r="A12" s="2"/>
      <c r="B12" s="52" t="s">
        <v>34</v>
      </c>
      <c r="C12" s="1"/>
      <c r="D12" s="2"/>
      <c r="E12" s="5"/>
      <c r="F12" s="4"/>
      <c r="G12" s="2"/>
      <c r="H12" s="2"/>
      <c r="I12" s="2"/>
      <c r="J12" s="2"/>
      <c r="K12" s="4"/>
      <c r="L12" s="4"/>
      <c r="M12" s="4"/>
      <c r="N12" s="4"/>
      <c r="O12" s="31"/>
      <c r="P12" s="4"/>
      <c r="Q12" s="31"/>
      <c r="R12" s="31"/>
      <c r="S12" s="31"/>
      <c r="T12" s="4"/>
      <c r="U12" s="4"/>
      <c r="V12" s="4"/>
      <c r="W12" s="44">
        <f>SUM(W11)</f>
        <v>1</v>
      </c>
      <c r="X12" s="45">
        <f>SUM(X11)</f>
        <v>93811.4873025</v>
      </c>
      <c r="Y12" s="46">
        <v>1</v>
      </c>
      <c r="Z12" s="45">
        <f>SUM(Z11)</f>
        <v>85283.170275</v>
      </c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ht="26.25" customHeight="1">
      <c r="A13" s="2"/>
      <c r="B13" s="105" t="s">
        <v>154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95"/>
      <c r="AA13" s="95"/>
      <c r="AB13" s="95"/>
      <c r="AC13" s="95"/>
      <c r="AD13" s="95"/>
      <c r="AE13" s="99"/>
      <c r="AF13" s="98"/>
      <c r="AG13" s="98"/>
      <c r="AH13" s="98"/>
      <c r="AI13" s="98"/>
      <c r="AJ13" s="98"/>
      <c r="AK13" s="98"/>
      <c r="AL13" s="98"/>
      <c r="AM13" s="9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</row>
    <row r="14" spans="1:125" ht="12.75">
      <c r="A14" s="2">
        <v>1</v>
      </c>
      <c r="B14" s="43" t="s">
        <v>37</v>
      </c>
      <c r="C14" s="56"/>
      <c r="D14" s="2" t="s">
        <v>38</v>
      </c>
      <c r="E14" s="5"/>
      <c r="F14" s="4"/>
      <c r="G14" s="2">
        <v>17697</v>
      </c>
      <c r="H14" s="2">
        <v>2.92</v>
      </c>
      <c r="I14" s="2">
        <v>1.45</v>
      </c>
      <c r="J14" s="2">
        <v>1.15</v>
      </c>
      <c r="K14" s="4">
        <f aca="true" t="shared" si="0" ref="K14:K20">G14*H14*I14*J14</f>
        <v>86168.46269999999</v>
      </c>
      <c r="L14" s="2">
        <v>10</v>
      </c>
      <c r="M14" s="4">
        <f>K14*L14/100</f>
        <v>8616.846269999998</v>
      </c>
      <c r="N14" s="4"/>
      <c r="O14" s="4"/>
      <c r="P14" s="4"/>
      <c r="Q14" s="4"/>
      <c r="R14" s="4"/>
      <c r="S14" s="4"/>
      <c r="T14" s="4"/>
      <c r="U14" s="4"/>
      <c r="V14" s="4">
        <f aca="true" t="shared" si="1" ref="V14:V20">K14+M14+O14+Q14+S14+U14</f>
        <v>94785.30896999998</v>
      </c>
      <c r="W14" s="57">
        <v>1</v>
      </c>
      <c r="X14" s="4">
        <f aca="true" t="shared" si="2" ref="X14:X20">V14*W14</f>
        <v>94785.30896999998</v>
      </c>
      <c r="Y14" s="67" t="s">
        <v>53</v>
      </c>
      <c r="Z14" s="31">
        <f aca="true" t="shared" si="3" ref="Z14:Z20">K14*Y14</f>
        <v>86168.46269999999</v>
      </c>
      <c r="AA14" s="61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</row>
    <row r="15" spans="1:125" ht="12.75">
      <c r="A15" s="2">
        <v>2</v>
      </c>
      <c r="B15" s="52" t="s">
        <v>57</v>
      </c>
      <c r="C15" s="56"/>
      <c r="D15" s="2" t="s">
        <v>32</v>
      </c>
      <c r="E15" s="5"/>
      <c r="F15" s="4"/>
      <c r="G15" s="2">
        <v>17697</v>
      </c>
      <c r="H15" s="2">
        <v>2.89</v>
      </c>
      <c r="I15" s="2">
        <v>1.45</v>
      </c>
      <c r="J15" s="2">
        <v>1.15</v>
      </c>
      <c r="K15" s="4">
        <f t="shared" si="0"/>
        <v>85283.170275</v>
      </c>
      <c r="L15" s="2">
        <v>10</v>
      </c>
      <c r="M15" s="4">
        <f aca="true" t="shared" si="4" ref="M15:M20">K15*L15/100</f>
        <v>8528.3170275</v>
      </c>
      <c r="N15" s="4"/>
      <c r="O15" s="31"/>
      <c r="P15" s="4"/>
      <c r="Q15" s="31"/>
      <c r="R15" s="31"/>
      <c r="S15" s="31"/>
      <c r="T15" s="4"/>
      <c r="U15" s="4"/>
      <c r="V15" s="4">
        <f t="shared" si="1"/>
        <v>93811.4873025</v>
      </c>
      <c r="W15" s="83">
        <v>1</v>
      </c>
      <c r="X15" s="31">
        <f t="shared" si="2"/>
        <v>93811.4873025</v>
      </c>
      <c r="Y15" s="67" t="s">
        <v>53</v>
      </c>
      <c r="Z15" s="31">
        <f t="shared" si="3"/>
        <v>85283.170275</v>
      </c>
      <c r="AA15" s="61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</row>
    <row r="16" spans="1:125" ht="12.75">
      <c r="A16" s="2">
        <v>3</v>
      </c>
      <c r="B16" s="52" t="s">
        <v>57</v>
      </c>
      <c r="C16" s="56"/>
      <c r="D16" s="2" t="s">
        <v>32</v>
      </c>
      <c r="E16" s="5"/>
      <c r="F16" s="4"/>
      <c r="G16" s="2">
        <v>17697</v>
      </c>
      <c r="H16" s="2">
        <v>2.89</v>
      </c>
      <c r="I16" s="2">
        <v>1.45</v>
      </c>
      <c r="J16" s="2">
        <v>1.15</v>
      </c>
      <c r="K16" s="4">
        <f t="shared" si="0"/>
        <v>85283.170275</v>
      </c>
      <c r="L16" s="2">
        <v>10</v>
      </c>
      <c r="M16" s="4">
        <f t="shared" si="4"/>
        <v>8528.3170275</v>
      </c>
      <c r="N16" s="4"/>
      <c r="O16" s="4"/>
      <c r="P16" s="4"/>
      <c r="Q16" s="31"/>
      <c r="R16" s="4"/>
      <c r="S16" s="4"/>
      <c r="T16" s="4"/>
      <c r="U16" s="4"/>
      <c r="V16" s="4">
        <f t="shared" si="1"/>
        <v>93811.4873025</v>
      </c>
      <c r="W16" s="57">
        <v>1</v>
      </c>
      <c r="X16" s="31">
        <f t="shared" si="2"/>
        <v>93811.4873025</v>
      </c>
      <c r="Y16" s="67" t="s">
        <v>53</v>
      </c>
      <c r="Z16" s="31">
        <f t="shared" si="3"/>
        <v>85283.170275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</row>
    <row r="17" spans="1:125" ht="12.75">
      <c r="A17" s="2">
        <v>4</v>
      </c>
      <c r="B17" s="52" t="s">
        <v>57</v>
      </c>
      <c r="C17" s="56"/>
      <c r="D17" s="2" t="s">
        <v>32</v>
      </c>
      <c r="E17" s="5"/>
      <c r="F17" s="4"/>
      <c r="G17" s="2">
        <v>17697</v>
      </c>
      <c r="H17" s="2">
        <v>2.89</v>
      </c>
      <c r="I17" s="2">
        <v>1.45</v>
      </c>
      <c r="J17" s="2">
        <v>1.15</v>
      </c>
      <c r="K17" s="4">
        <f t="shared" si="0"/>
        <v>85283.170275</v>
      </c>
      <c r="L17" s="2">
        <v>10</v>
      </c>
      <c r="M17" s="4">
        <f>K17*L17/100</f>
        <v>8528.3170275</v>
      </c>
      <c r="N17" s="4"/>
      <c r="O17" s="4"/>
      <c r="P17" s="4"/>
      <c r="Q17" s="31"/>
      <c r="R17" s="4"/>
      <c r="S17" s="4"/>
      <c r="T17" s="4"/>
      <c r="U17" s="4"/>
      <c r="V17" s="4">
        <f>K17+M17+O17+Q17+S17+U17</f>
        <v>93811.4873025</v>
      </c>
      <c r="W17" s="57">
        <v>1</v>
      </c>
      <c r="X17" s="31">
        <f>V17*W17</f>
        <v>93811.4873025</v>
      </c>
      <c r="Y17" s="67" t="s">
        <v>53</v>
      </c>
      <c r="Z17" s="31">
        <f t="shared" si="3"/>
        <v>85283.170275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1:125" ht="13.5" customHeight="1">
      <c r="A18" s="2">
        <v>5</v>
      </c>
      <c r="B18" s="52" t="s">
        <v>57</v>
      </c>
      <c r="C18" s="56"/>
      <c r="D18" s="2" t="s">
        <v>32</v>
      </c>
      <c r="E18" s="5"/>
      <c r="F18" s="4"/>
      <c r="G18" s="2">
        <v>17697</v>
      </c>
      <c r="H18" s="2">
        <v>2.89</v>
      </c>
      <c r="I18" s="2">
        <v>1.45</v>
      </c>
      <c r="J18" s="2">
        <v>1.15</v>
      </c>
      <c r="K18" s="4">
        <f t="shared" si="0"/>
        <v>85283.170275</v>
      </c>
      <c r="L18" s="2">
        <v>10</v>
      </c>
      <c r="M18" s="4">
        <f t="shared" si="4"/>
        <v>8528.3170275</v>
      </c>
      <c r="N18" s="4"/>
      <c r="O18" s="4"/>
      <c r="P18" s="4"/>
      <c r="Q18" s="4"/>
      <c r="R18" s="4"/>
      <c r="S18" s="4"/>
      <c r="T18" s="4"/>
      <c r="U18" s="4"/>
      <c r="V18" s="4">
        <f t="shared" si="1"/>
        <v>93811.4873025</v>
      </c>
      <c r="W18" s="57">
        <v>1</v>
      </c>
      <c r="X18" s="31">
        <f t="shared" si="2"/>
        <v>93811.4873025</v>
      </c>
      <c r="Y18" s="58">
        <v>1</v>
      </c>
      <c r="Z18" s="31">
        <f t="shared" si="3"/>
        <v>85283.170275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ht="12.75">
      <c r="A19" s="2">
        <v>6</v>
      </c>
      <c r="B19" s="52" t="s">
        <v>57</v>
      </c>
      <c r="C19" s="81"/>
      <c r="D19" s="2" t="s">
        <v>32</v>
      </c>
      <c r="E19" s="5"/>
      <c r="F19" s="4"/>
      <c r="G19" s="2">
        <v>17697</v>
      </c>
      <c r="H19" s="2">
        <v>2.89</v>
      </c>
      <c r="I19" s="2">
        <v>1.45</v>
      </c>
      <c r="J19" s="2">
        <v>1.15</v>
      </c>
      <c r="K19" s="4">
        <f t="shared" si="0"/>
        <v>85283.170275</v>
      </c>
      <c r="L19" s="2">
        <v>10</v>
      </c>
      <c r="M19" s="4">
        <f t="shared" si="4"/>
        <v>8528.3170275</v>
      </c>
      <c r="N19" s="4"/>
      <c r="O19" s="4"/>
      <c r="P19" s="4"/>
      <c r="Q19" s="4"/>
      <c r="R19" s="4"/>
      <c r="S19" s="4"/>
      <c r="T19" s="4"/>
      <c r="U19" s="4"/>
      <c r="V19" s="4">
        <f t="shared" si="1"/>
        <v>93811.4873025</v>
      </c>
      <c r="W19" s="83">
        <v>0.75</v>
      </c>
      <c r="X19" s="31">
        <f t="shared" si="2"/>
        <v>70358.615476875</v>
      </c>
      <c r="Y19" s="25">
        <v>0.75</v>
      </c>
      <c r="Z19" s="31">
        <f t="shared" si="3"/>
        <v>63962.37770625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ht="12.75" customHeight="1">
      <c r="A20" s="2">
        <v>7</v>
      </c>
      <c r="B20" s="43" t="s">
        <v>58</v>
      </c>
      <c r="C20" s="43"/>
      <c r="D20" s="2" t="s">
        <v>32</v>
      </c>
      <c r="E20" s="5"/>
      <c r="F20" s="34"/>
      <c r="G20" s="2">
        <v>17697</v>
      </c>
      <c r="H20" s="2">
        <v>2.89</v>
      </c>
      <c r="I20" s="2">
        <v>1.45</v>
      </c>
      <c r="J20" s="2">
        <v>1.15</v>
      </c>
      <c r="K20" s="4">
        <f t="shared" si="0"/>
        <v>85283.170275</v>
      </c>
      <c r="L20" s="2">
        <v>10</v>
      </c>
      <c r="M20" s="4">
        <f t="shared" si="4"/>
        <v>8528.3170275</v>
      </c>
      <c r="N20" s="4"/>
      <c r="O20" s="31"/>
      <c r="P20" s="4"/>
      <c r="Q20" s="31"/>
      <c r="R20" s="31"/>
      <c r="S20" s="31"/>
      <c r="T20" s="4"/>
      <c r="U20" s="4"/>
      <c r="V20" s="4">
        <f t="shared" si="1"/>
        <v>93811.4873025</v>
      </c>
      <c r="W20" s="83">
        <v>1</v>
      </c>
      <c r="X20" s="31">
        <f t="shared" si="2"/>
        <v>93811.4873025</v>
      </c>
      <c r="Y20" s="25">
        <v>1</v>
      </c>
      <c r="Z20" s="31">
        <f t="shared" si="3"/>
        <v>85283.170275</v>
      </c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ht="12.75">
      <c r="A21" s="2"/>
      <c r="B21" s="43" t="s">
        <v>34</v>
      </c>
      <c r="C21" s="81"/>
      <c r="D21" s="2"/>
      <c r="E21" s="2"/>
      <c r="F21" s="4"/>
      <c r="G21" s="2"/>
      <c r="H21" s="2"/>
      <c r="I21" s="2"/>
      <c r="J21" s="2"/>
      <c r="K21" s="4"/>
      <c r="L21" s="4"/>
      <c r="M21" s="4"/>
      <c r="N21" s="4"/>
      <c r="O21" s="31"/>
      <c r="P21" s="4"/>
      <c r="Q21" s="31"/>
      <c r="R21" s="4"/>
      <c r="S21" s="4"/>
      <c r="T21" s="4"/>
      <c r="U21" s="7"/>
      <c r="V21" s="4"/>
      <c r="W21" s="49">
        <f>SUM(W14:W20)</f>
        <v>6.75</v>
      </c>
      <c r="X21" s="49">
        <f>SUM(X14:X20)</f>
        <v>634201.360959375</v>
      </c>
      <c r="Y21" s="49">
        <v>6</v>
      </c>
      <c r="Z21" s="45">
        <f>SUM(Z14:Z20)</f>
        <v>576546.69178125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</row>
    <row r="22" spans="1:125" ht="12.75">
      <c r="A22" s="2"/>
      <c r="B22" s="27"/>
      <c r="C22" s="81"/>
      <c r="D22" s="2"/>
      <c r="E22" s="5"/>
      <c r="F22" s="4"/>
      <c r="G22" s="34" t="s">
        <v>96</v>
      </c>
      <c r="H22" s="34"/>
      <c r="I22" s="34"/>
      <c r="J22" s="34"/>
      <c r="K22" s="2"/>
      <c r="L22" s="2"/>
      <c r="M22" s="2"/>
      <c r="N22" s="4"/>
      <c r="O22" s="4"/>
      <c r="P22" s="4"/>
      <c r="Q22" s="4"/>
      <c r="R22" s="4"/>
      <c r="S22" s="4"/>
      <c r="T22" s="4"/>
      <c r="U22" s="7"/>
      <c r="V22" s="4"/>
      <c r="W22" s="26"/>
      <c r="X22" s="31"/>
      <c r="Y22" s="25"/>
      <c r="Z22" s="5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</row>
    <row r="23" spans="1:125" ht="11.25" customHeight="1">
      <c r="A23" s="2">
        <v>2</v>
      </c>
      <c r="B23" s="52" t="s">
        <v>59</v>
      </c>
      <c r="C23" s="56"/>
      <c r="D23" s="2" t="s">
        <v>32</v>
      </c>
      <c r="E23" s="5"/>
      <c r="F23" s="4"/>
      <c r="G23" s="2">
        <v>17697</v>
      </c>
      <c r="H23" s="2">
        <v>2.89</v>
      </c>
      <c r="I23" s="2">
        <v>1.45</v>
      </c>
      <c r="J23" s="2">
        <v>1.15</v>
      </c>
      <c r="K23" s="4">
        <f>G23*H23*I23*J23</f>
        <v>85283.170275</v>
      </c>
      <c r="L23" s="2">
        <v>10</v>
      </c>
      <c r="M23" s="4">
        <f>K23*L23/100</f>
        <v>8528.3170275</v>
      </c>
      <c r="N23" s="4"/>
      <c r="O23" s="4"/>
      <c r="P23" s="4"/>
      <c r="Q23" s="4"/>
      <c r="R23" s="4"/>
      <c r="S23" s="4"/>
      <c r="T23" s="4"/>
      <c r="U23" s="4"/>
      <c r="V23" s="4">
        <f>K23+M23+O23+Q23+S23+U23</f>
        <v>93811.4873025</v>
      </c>
      <c r="W23" s="57">
        <v>1</v>
      </c>
      <c r="X23" s="31">
        <f>V23*W23</f>
        <v>93811.4873025</v>
      </c>
      <c r="Y23" s="58">
        <v>1</v>
      </c>
      <c r="Z23" s="31">
        <f>K23*Y23</f>
        <v>85283.170275</v>
      </c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</row>
    <row r="24" spans="1:125" ht="12.75">
      <c r="A24" s="2">
        <v>3</v>
      </c>
      <c r="B24" s="52" t="s">
        <v>59</v>
      </c>
      <c r="C24" s="56"/>
      <c r="D24" s="2" t="s">
        <v>32</v>
      </c>
      <c r="E24" s="5"/>
      <c r="F24" s="4"/>
      <c r="G24" s="2">
        <v>17697</v>
      </c>
      <c r="H24" s="2">
        <v>2.89</v>
      </c>
      <c r="I24" s="2">
        <v>1.45</v>
      </c>
      <c r="J24" s="2">
        <v>1.15</v>
      </c>
      <c r="K24" s="4">
        <f>G24*H24*I24*J24</f>
        <v>85283.170275</v>
      </c>
      <c r="L24" s="2">
        <v>10</v>
      </c>
      <c r="M24" s="4">
        <f>K24*L24/100</f>
        <v>8528.3170275</v>
      </c>
      <c r="N24" s="4"/>
      <c r="O24" s="31"/>
      <c r="P24" s="4"/>
      <c r="Q24" s="31"/>
      <c r="R24" s="31"/>
      <c r="S24" s="31"/>
      <c r="T24" s="4"/>
      <c r="U24" s="4"/>
      <c r="V24" s="4">
        <f>K24+M24+O24+Q24+S24+U24</f>
        <v>93811.4873025</v>
      </c>
      <c r="W24" s="83">
        <v>1</v>
      </c>
      <c r="X24" s="31">
        <f>V24*W24</f>
        <v>93811.4873025</v>
      </c>
      <c r="Y24" s="25">
        <f>W24</f>
        <v>1</v>
      </c>
      <c r="Z24" s="31">
        <f>K24*Y24</f>
        <v>85283.170275</v>
      </c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</row>
    <row r="25" spans="1:125" ht="13.5" customHeight="1">
      <c r="A25" s="2">
        <v>4</v>
      </c>
      <c r="B25" s="52" t="s">
        <v>59</v>
      </c>
      <c r="C25" s="56"/>
      <c r="D25" s="2" t="s">
        <v>32</v>
      </c>
      <c r="E25" s="2"/>
      <c r="F25" s="4"/>
      <c r="G25" s="2">
        <v>17697</v>
      </c>
      <c r="H25" s="2">
        <v>2.89</v>
      </c>
      <c r="I25" s="2">
        <v>1.45</v>
      </c>
      <c r="J25" s="2">
        <v>1.15</v>
      </c>
      <c r="K25" s="4">
        <f>G25*H25*I25*J25</f>
        <v>85283.170275</v>
      </c>
      <c r="L25" s="2">
        <v>10</v>
      </c>
      <c r="M25" s="4">
        <f>K25*L25/100</f>
        <v>8528.3170275</v>
      </c>
      <c r="N25" s="4"/>
      <c r="O25" s="31"/>
      <c r="P25" s="4"/>
      <c r="Q25" s="31"/>
      <c r="R25" s="31"/>
      <c r="S25" s="31"/>
      <c r="T25" s="4"/>
      <c r="U25" s="4"/>
      <c r="V25" s="4">
        <f>K25+M25+O25+Q25+S25+U25</f>
        <v>93811.4873025</v>
      </c>
      <c r="W25" s="83">
        <v>1</v>
      </c>
      <c r="X25" s="31">
        <f>V25*W25</f>
        <v>93811.4873025</v>
      </c>
      <c r="Y25" s="25">
        <f>W25</f>
        <v>1</v>
      </c>
      <c r="Z25" s="31">
        <f>K25*Y25</f>
        <v>85283.170275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</row>
    <row r="26" spans="1:125" ht="12.75">
      <c r="A26" s="2">
        <v>5</v>
      </c>
      <c r="B26" s="43" t="s">
        <v>59</v>
      </c>
      <c r="C26" s="56"/>
      <c r="D26" s="2" t="s">
        <v>32</v>
      </c>
      <c r="E26" s="5"/>
      <c r="F26" s="34"/>
      <c r="G26" s="2">
        <v>17697</v>
      </c>
      <c r="H26" s="2">
        <v>2.89</v>
      </c>
      <c r="I26" s="2">
        <v>1.45</v>
      </c>
      <c r="J26" s="2">
        <v>1.15</v>
      </c>
      <c r="K26" s="4">
        <f>G26*H26*I26*J26</f>
        <v>85283.170275</v>
      </c>
      <c r="L26" s="2">
        <v>10</v>
      </c>
      <c r="M26" s="4">
        <f>K26*L26/100</f>
        <v>8528.3170275</v>
      </c>
      <c r="N26" s="4"/>
      <c r="O26" s="31"/>
      <c r="P26" s="4"/>
      <c r="Q26" s="31"/>
      <c r="R26" s="31"/>
      <c r="S26" s="31"/>
      <c r="T26" s="4"/>
      <c r="U26" s="4"/>
      <c r="V26" s="4">
        <f>K26+M26+O26+Q26+S26+U26</f>
        <v>93811.4873025</v>
      </c>
      <c r="W26" s="83">
        <v>1</v>
      </c>
      <c r="X26" s="31">
        <f>V26*W26</f>
        <v>93811.4873025</v>
      </c>
      <c r="Y26" s="25">
        <v>1</v>
      </c>
      <c r="Z26" s="31">
        <f>K26*Y26</f>
        <v>85283.170275</v>
      </c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</row>
    <row r="27" spans="1:125" ht="12" customHeight="1">
      <c r="A27" s="2">
        <v>6</v>
      </c>
      <c r="B27" s="43" t="s">
        <v>59</v>
      </c>
      <c r="C27" s="81"/>
      <c r="D27" s="2" t="s">
        <v>32</v>
      </c>
      <c r="E27" s="5"/>
      <c r="F27" s="34"/>
      <c r="G27" s="2">
        <v>17697</v>
      </c>
      <c r="H27" s="2">
        <v>2.89</v>
      </c>
      <c r="I27" s="2">
        <v>1.45</v>
      </c>
      <c r="J27" s="2">
        <v>1.15</v>
      </c>
      <c r="K27" s="4">
        <f>G27*H27*I27*J27</f>
        <v>85283.170275</v>
      </c>
      <c r="L27" s="2">
        <v>10</v>
      </c>
      <c r="M27" s="4">
        <f>K27*L27/100</f>
        <v>8528.3170275</v>
      </c>
      <c r="N27" s="4"/>
      <c r="O27" s="31"/>
      <c r="P27" s="4"/>
      <c r="Q27" s="31"/>
      <c r="R27" s="31"/>
      <c r="S27" s="31"/>
      <c r="T27" s="4"/>
      <c r="U27" s="4"/>
      <c r="V27" s="4">
        <f>K27+M27+O27+Q27+S27+U27</f>
        <v>93811.4873025</v>
      </c>
      <c r="W27" s="83">
        <v>0.5</v>
      </c>
      <c r="X27" s="31">
        <f>V27*W27</f>
        <v>46905.74365125</v>
      </c>
      <c r="Y27" s="25"/>
      <c r="Z27" s="31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</row>
    <row r="28" spans="1:125" ht="12.75">
      <c r="A28" s="2"/>
      <c r="B28" s="43" t="s">
        <v>34</v>
      </c>
      <c r="C28" s="81"/>
      <c r="D28" s="2"/>
      <c r="E28" s="5"/>
      <c r="F28" s="4"/>
      <c r="G28" s="2"/>
      <c r="H28" s="2"/>
      <c r="I28" s="2"/>
      <c r="J28" s="2"/>
      <c r="K28" s="2"/>
      <c r="L28" s="2"/>
      <c r="M28" s="2"/>
      <c r="N28" s="4"/>
      <c r="O28" s="4"/>
      <c r="P28" s="4"/>
      <c r="Q28" s="4"/>
      <c r="R28" s="4"/>
      <c r="S28" s="4"/>
      <c r="T28" s="4"/>
      <c r="U28" s="7"/>
      <c r="V28" s="4"/>
      <c r="W28" s="49">
        <f>SUM(W23:W27)</f>
        <v>4.5</v>
      </c>
      <c r="X28" s="50">
        <f>SUM(X23:X27)</f>
        <v>422151.69286125</v>
      </c>
      <c r="Y28" s="50">
        <f>SUM(Y23:Y27)</f>
        <v>4</v>
      </c>
      <c r="Z28" s="50">
        <f>SUM(Z23:Z27)</f>
        <v>341132.6811</v>
      </c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</row>
    <row r="29" spans="1:125" ht="12.75" customHeight="1">
      <c r="A29" s="2"/>
      <c r="B29" s="43"/>
      <c r="C29" s="81"/>
      <c r="D29" s="2"/>
      <c r="E29" s="5"/>
      <c r="F29" s="4"/>
      <c r="G29" s="137" t="s">
        <v>150</v>
      </c>
      <c r="H29" s="137"/>
      <c r="I29" s="137"/>
      <c r="J29" s="137"/>
      <c r="K29" s="137"/>
      <c r="L29" s="137"/>
      <c r="M29" s="137"/>
      <c r="N29" s="2"/>
      <c r="O29" s="4"/>
      <c r="P29" s="4"/>
      <c r="Q29" s="4"/>
      <c r="R29" s="4"/>
      <c r="S29" s="4"/>
      <c r="T29" s="4"/>
      <c r="U29" s="7"/>
      <c r="V29" s="4"/>
      <c r="W29" s="49"/>
      <c r="X29" s="50"/>
      <c r="Y29" s="50"/>
      <c r="Z29" s="50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</row>
    <row r="30" spans="1:125" ht="12.75">
      <c r="A30" s="2">
        <v>1</v>
      </c>
      <c r="B30" s="43" t="s">
        <v>92</v>
      </c>
      <c r="C30" s="56"/>
      <c r="D30" s="2" t="s">
        <v>32</v>
      </c>
      <c r="E30" s="5"/>
      <c r="F30" s="4"/>
      <c r="G30" s="2">
        <v>17697</v>
      </c>
      <c r="H30" s="2">
        <v>2.89</v>
      </c>
      <c r="I30" s="2">
        <v>1.45</v>
      </c>
      <c r="J30" s="2">
        <v>1.15</v>
      </c>
      <c r="K30" s="4">
        <f>G30*H30*I30*J30</f>
        <v>85283.170275</v>
      </c>
      <c r="L30" s="2">
        <v>10</v>
      </c>
      <c r="M30" s="4">
        <f>K30*L30/100</f>
        <v>8528.3170275</v>
      </c>
      <c r="N30" s="4"/>
      <c r="O30" s="4"/>
      <c r="P30" s="4"/>
      <c r="Q30" s="4"/>
      <c r="R30" s="4"/>
      <c r="S30" s="4"/>
      <c r="T30" s="4"/>
      <c r="U30" s="7"/>
      <c r="V30" s="4">
        <f>K30+M30+O30+Q30+S30+U30</f>
        <v>93811.4873025</v>
      </c>
      <c r="W30" s="49">
        <v>1</v>
      </c>
      <c r="X30" s="45">
        <f>V30*W30</f>
        <v>93811.4873025</v>
      </c>
      <c r="Y30" s="58">
        <v>1</v>
      </c>
      <c r="Z30" s="45">
        <f>K30*Y30</f>
        <v>85283.170275</v>
      </c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</row>
    <row r="31" spans="1:125" ht="12.75">
      <c r="A31" s="2"/>
      <c r="B31" s="60"/>
      <c r="C31" s="1"/>
      <c r="D31" s="2"/>
      <c r="E31" s="5"/>
      <c r="F31" s="4"/>
      <c r="G31" s="2"/>
      <c r="H31" s="2"/>
      <c r="I31" s="2"/>
      <c r="J31" s="2"/>
      <c r="K31" s="4"/>
      <c r="L31" s="2"/>
      <c r="M31" s="4"/>
      <c r="N31" s="4"/>
      <c r="O31" s="31"/>
      <c r="P31" s="4"/>
      <c r="Q31" s="31"/>
      <c r="R31" s="31"/>
      <c r="S31" s="31"/>
      <c r="T31" s="4"/>
      <c r="U31" s="4"/>
      <c r="V31" s="4"/>
      <c r="W31" s="26"/>
      <c r="X31" s="31"/>
      <c r="Y31" s="25"/>
      <c r="Z31" s="31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</row>
    <row r="32" spans="1:125" ht="12.75">
      <c r="A32" s="2"/>
      <c r="B32" s="43"/>
      <c r="C32" s="1"/>
      <c r="D32" s="2"/>
      <c r="E32" s="2"/>
      <c r="F32" s="4"/>
      <c r="G32" s="2"/>
      <c r="H32" s="2"/>
      <c r="I32" s="2"/>
      <c r="J32" s="2"/>
      <c r="K32" s="4"/>
      <c r="L32" s="4"/>
      <c r="M32" s="4"/>
      <c r="N32" s="4"/>
      <c r="O32" s="31"/>
      <c r="P32" s="4"/>
      <c r="Q32" s="31"/>
      <c r="R32" s="31"/>
      <c r="S32" s="31"/>
      <c r="T32" s="4"/>
      <c r="U32" s="4"/>
      <c r="V32" s="4"/>
      <c r="W32" s="44"/>
      <c r="X32" s="45"/>
      <c r="Y32" s="46"/>
      <c r="Z32" s="45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</row>
    <row r="33" spans="1:125" ht="12.75">
      <c r="A33" s="2"/>
      <c r="B33" s="27"/>
      <c r="E33" s="28"/>
      <c r="F33" s="28"/>
      <c r="G33" s="29" t="s">
        <v>130</v>
      </c>
      <c r="H33" s="29"/>
      <c r="I33" s="29"/>
      <c r="J33" s="29"/>
      <c r="K33" s="29"/>
      <c r="L33" s="29"/>
      <c r="M33" s="29"/>
      <c r="N33" s="28"/>
      <c r="O33" s="28"/>
      <c r="P33" s="30"/>
      <c r="Q33" s="21"/>
      <c r="R33" s="21"/>
      <c r="S33" s="21"/>
      <c r="T33" s="21"/>
      <c r="U33" s="21"/>
      <c r="V33" s="21"/>
      <c r="W33" s="21"/>
      <c r="X33" s="25"/>
      <c r="Y33" s="26"/>
      <c r="Z33" s="25"/>
      <c r="AA33" s="25"/>
      <c r="AB33" s="25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</row>
    <row r="34" spans="1:125" ht="12.75">
      <c r="A34" s="2"/>
      <c r="B34" s="27"/>
      <c r="C34" s="1"/>
      <c r="D34" s="2"/>
      <c r="E34" s="5"/>
      <c r="F34" s="4"/>
      <c r="G34" s="2"/>
      <c r="H34" s="2"/>
      <c r="I34" s="2"/>
      <c r="J34" s="2"/>
      <c r="K34" s="4"/>
      <c r="L34" s="4"/>
      <c r="M34" s="4"/>
      <c r="N34" s="4"/>
      <c r="O34" s="31"/>
      <c r="P34" s="4"/>
      <c r="Q34" s="31"/>
      <c r="R34" s="31"/>
      <c r="S34" s="31"/>
      <c r="T34" s="31"/>
      <c r="U34" s="31"/>
      <c r="V34" s="4"/>
      <c r="W34" s="4"/>
      <c r="X34" s="4"/>
      <c r="Y34" s="26"/>
      <c r="Z34" s="31"/>
      <c r="AA34" s="25"/>
      <c r="AB34" s="31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</row>
    <row r="35" spans="1:125" ht="12.75">
      <c r="A35" s="2">
        <v>1</v>
      </c>
      <c r="B35" s="27" t="s">
        <v>59</v>
      </c>
      <c r="C35" s="56"/>
      <c r="D35" s="2" t="s">
        <v>32</v>
      </c>
      <c r="E35" s="5"/>
      <c r="F35" s="4"/>
      <c r="G35" s="2">
        <v>17697</v>
      </c>
      <c r="H35" s="2">
        <v>2.89</v>
      </c>
      <c r="I35" s="2">
        <v>1.45</v>
      </c>
      <c r="J35" s="2">
        <v>1.15</v>
      </c>
      <c r="K35" s="4">
        <f>G35*H35*I35*J35</f>
        <v>85283.170275</v>
      </c>
      <c r="L35" s="2">
        <v>10</v>
      </c>
      <c r="M35" s="4">
        <f>K35*L35/100</f>
        <v>8528.3170275</v>
      </c>
      <c r="N35" s="4"/>
      <c r="O35" s="4"/>
      <c r="P35" s="4">
        <v>20</v>
      </c>
      <c r="Q35" s="31">
        <v>3539</v>
      </c>
      <c r="R35" s="31"/>
      <c r="S35" s="31"/>
      <c r="T35" s="4"/>
      <c r="U35" s="7"/>
      <c r="V35" s="4">
        <f>K35+M35+O35+Q35+S35+U35</f>
        <v>97350.4873025</v>
      </c>
      <c r="W35" s="4">
        <v>1</v>
      </c>
      <c r="X35" s="31">
        <f>V35*W35</f>
        <v>97350.4873025</v>
      </c>
      <c r="Y35" s="26">
        <v>1</v>
      </c>
      <c r="Z35" s="31">
        <f>K35*Y35</f>
        <v>85283.170275</v>
      </c>
      <c r="AA35" s="25"/>
      <c r="AB35" s="5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</row>
    <row r="36" spans="1:125" ht="12.75">
      <c r="A36" s="2">
        <v>2</v>
      </c>
      <c r="B36" s="27" t="s">
        <v>59</v>
      </c>
      <c r="C36" s="81"/>
      <c r="D36" s="2" t="s">
        <v>32</v>
      </c>
      <c r="E36" s="5"/>
      <c r="F36" s="4"/>
      <c r="G36" s="2">
        <v>17697</v>
      </c>
      <c r="H36" s="2">
        <v>2.89</v>
      </c>
      <c r="I36" s="2">
        <v>1.45</v>
      </c>
      <c r="J36" s="2">
        <v>1.15</v>
      </c>
      <c r="K36" s="4">
        <f>G36*H36*I36*J36</f>
        <v>85283.170275</v>
      </c>
      <c r="L36" s="2">
        <v>10</v>
      </c>
      <c r="M36" s="4">
        <f>K36*L36/100</f>
        <v>8528.3170275</v>
      </c>
      <c r="N36" s="4"/>
      <c r="O36" s="4"/>
      <c r="P36" s="4">
        <v>20</v>
      </c>
      <c r="Q36" s="31">
        <v>3539</v>
      </c>
      <c r="R36" s="31"/>
      <c r="S36" s="31"/>
      <c r="T36" s="4"/>
      <c r="U36" s="7"/>
      <c r="V36" s="4">
        <f>K36+M36+O36+Q36+S36+U36</f>
        <v>97350.4873025</v>
      </c>
      <c r="W36" s="88" t="s">
        <v>53</v>
      </c>
      <c r="X36" s="31">
        <f>V36*W36</f>
        <v>97350.4873025</v>
      </c>
      <c r="Y36" s="57"/>
      <c r="Z36" s="31">
        <f>X36*Y36</f>
        <v>0</v>
      </c>
      <c r="AA36" s="80"/>
      <c r="AB36" s="31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</row>
    <row r="37" spans="1:125" ht="12.75">
      <c r="A37" s="2">
        <v>3</v>
      </c>
      <c r="B37" s="3" t="s">
        <v>131</v>
      </c>
      <c r="C37" s="81"/>
      <c r="D37" s="2" t="s">
        <v>32</v>
      </c>
      <c r="E37" s="5"/>
      <c r="F37" s="4"/>
      <c r="G37" s="2">
        <v>17697</v>
      </c>
      <c r="H37" s="2">
        <v>2.89</v>
      </c>
      <c r="I37" s="2">
        <v>1.45</v>
      </c>
      <c r="J37" s="2">
        <v>1.15</v>
      </c>
      <c r="K37" s="4">
        <f>G37*H37*I37*J37</f>
        <v>85283.170275</v>
      </c>
      <c r="L37" s="2">
        <v>10</v>
      </c>
      <c r="M37" s="4">
        <f>K37*L37/100</f>
        <v>8528.3170275</v>
      </c>
      <c r="N37" s="4"/>
      <c r="O37" s="4"/>
      <c r="P37" s="4">
        <v>20</v>
      </c>
      <c r="Q37" s="31">
        <v>3539</v>
      </c>
      <c r="R37" s="31"/>
      <c r="S37" s="31"/>
      <c r="T37" s="4"/>
      <c r="U37" s="7"/>
      <c r="V37" s="4">
        <f>K37+M37+O37+Q37+S37+U37</f>
        <v>97350.4873025</v>
      </c>
      <c r="W37" s="88" t="s">
        <v>53</v>
      </c>
      <c r="X37" s="31">
        <f>V37*W37</f>
        <v>97350.4873025</v>
      </c>
      <c r="Y37" s="57"/>
      <c r="Z37" s="31">
        <f>X37*Y37</f>
        <v>0</v>
      </c>
      <c r="AA37" s="80"/>
      <c r="AB37" s="31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</row>
    <row r="38" spans="1:125" ht="12.75">
      <c r="A38" s="2"/>
      <c r="B38" s="52" t="s">
        <v>34</v>
      </c>
      <c r="C38" s="1"/>
      <c r="D38" s="2"/>
      <c r="E38" s="5"/>
      <c r="F38" s="4"/>
      <c r="G38" s="2"/>
      <c r="H38" s="2"/>
      <c r="I38" s="2"/>
      <c r="J38" s="2"/>
      <c r="K38" s="4"/>
      <c r="L38" s="4"/>
      <c r="M38" s="4"/>
      <c r="N38" s="4"/>
      <c r="O38" s="4"/>
      <c r="P38" s="4"/>
      <c r="Q38" s="31"/>
      <c r="R38" s="31"/>
      <c r="S38" s="31"/>
      <c r="T38" s="4"/>
      <c r="U38" s="4"/>
      <c r="V38" s="4"/>
      <c r="W38" s="59" t="s">
        <v>143</v>
      </c>
      <c r="X38" s="50">
        <f>SUM(X35:X37)</f>
        <v>292051.4619075</v>
      </c>
      <c r="Y38" s="49">
        <f>SUM(Y35:Y37)</f>
        <v>1</v>
      </c>
      <c r="Z38" s="50">
        <f>SUM(Z35:Z37)</f>
        <v>85283.170275</v>
      </c>
      <c r="AA38" s="46"/>
      <c r="AB38" s="45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</row>
    <row r="39" spans="1:125" ht="12.75">
      <c r="A39" s="2"/>
      <c r="B39" s="52"/>
      <c r="C39" s="1"/>
      <c r="D39" s="2"/>
      <c r="E39" s="5"/>
      <c r="F39" s="4"/>
      <c r="G39" s="2"/>
      <c r="H39" s="2"/>
      <c r="I39" s="2"/>
      <c r="J39" s="2"/>
      <c r="K39" s="4"/>
      <c r="L39" s="4"/>
      <c r="M39" s="4"/>
      <c r="N39" s="4"/>
      <c r="O39" s="4"/>
      <c r="P39" s="4"/>
      <c r="Q39" s="31"/>
      <c r="R39" s="31"/>
      <c r="S39" s="31"/>
      <c r="T39" s="4"/>
      <c r="U39" s="4"/>
      <c r="V39" s="4"/>
      <c r="W39" s="59"/>
      <c r="X39" s="50"/>
      <c r="Y39" s="49"/>
      <c r="Z39" s="50"/>
      <c r="AA39" s="46"/>
      <c r="AB39" s="45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</row>
    <row r="40" spans="1:125" ht="15.75">
      <c r="A40" s="2"/>
      <c r="B40" s="43" t="s">
        <v>39</v>
      </c>
      <c r="C40" s="27"/>
      <c r="D40" s="81"/>
      <c r="E40" s="2"/>
      <c r="F40" s="5"/>
      <c r="G40" s="4"/>
      <c r="H40" s="95"/>
      <c r="I40" s="95"/>
      <c r="J40" s="95"/>
      <c r="K40" s="95"/>
      <c r="L40" s="95"/>
      <c r="M40" s="95"/>
      <c r="N40" s="99"/>
      <c r="O40" s="98"/>
      <c r="P40" s="98"/>
      <c r="Q40" s="98"/>
      <c r="R40" s="98"/>
      <c r="S40" s="98"/>
      <c r="T40" s="98"/>
      <c r="U40" s="98"/>
      <c r="V40" s="97"/>
      <c r="W40" s="59">
        <f>W12+W21+W28+W30+W38</f>
        <v>16.25</v>
      </c>
      <c r="X40" s="44">
        <f>X12+X21+X28+X30+X38</f>
        <v>1536027.4903331252</v>
      </c>
      <c r="Y40" s="45">
        <f>Y12+Y21+Y28+Y30+Y38</f>
        <v>13</v>
      </c>
      <c r="Z40" s="46">
        <f>Z12+Z21+Z28+Z30+Z38</f>
        <v>1173528.8837062498</v>
      </c>
      <c r="AA40" s="5"/>
      <c r="AB40" s="45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</row>
    <row r="41" spans="1:125" ht="13.5" customHeight="1">
      <c r="A41" s="2"/>
      <c r="B41" s="52"/>
      <c r="C41" s="81"/>
      <c r="D41" s="2"/>
      <c r="E41" s="5"/>
      <c r="F41" s="4"/>
      <c r="G41" s="2"/>
      <c r="H41" s="2"/>
      <c r="I41" s="2"/>
      <c r="J41" s="2"/>
      <c r="K41" s="4"/>
      <c r="L41" s="2"/>
      <c r="M41" s="4"/>
      <c r="N41" s="4"/>
      <c r="O41" s="4"/>
      <c r="P41" s="4"/>
      <c r="Q41" s="4"/>
      <c r="R41" s="4"/>
      <c r="S41" s="4"/>
      <c r="T41" s="4"/>
      <c r="U41" s="4"/>
      <c r="V41" s="4"/>
      <c r="W41" s="49"/>
      <c r="X41" s="45"/>
      <c r="Y41" s="58"/>
      <c r="Z41" s="31"/>
      <c r="AA41" s="31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</row>
    <row r="42" spans="1:125" ht="12.75">
      <c r="A42" s="2"/>
      <c r="B42" s="52"/>
      <c r="C42" s="52"/>
      <c r="D42" s="52"/>
      <c r="E42" s="52"/>
      <c r="F42" s="4"/>
      <c r="G42" s="2"/>
      <c r="H42" s="2"/>
      <c r="I42" s="2"/>
      <c r="J42" s="2"/>
      <c r="K42" s="4"/>
      <c r="L42" s="4"/>
      <c r="M42" s="4"/>
      <c r="N42" s="4"/>
      <c r="O42" s="4"/>
      <c r="P42" s="4"/>
      <c r="Q42" s="43"/>
      <c r="R42" s="56"/>
      <c r="S42" s="4"/>
      <c r="T42" s="4"/>
      <c r="U42" s="4"/>
      <c r="V42" s="4"/>
      <c r="W42" s="8"/>
      <c r="X42" s="4"/>
      <c r="Y42" s="25"/>
      <c r="Z42" s="31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</row>
    <row r="43" spans="1:125" ht="12.75">
      <c r="A43" s="2"/>
      <c r="B43" s="43"/>
      <c r="C43" s="56"/>
      <c r="D43" s="2"/>
      <c r="E43" s="2"/>
      <c r="F43" s="4"/>
      <c r="G43" s="2"/>
      <c r="H43" s="52"/>
      <c r="I43" s="52"/>
      <c r="J43" s="52"/>
      <c r="K43" s="52"/>
      <c r="L43" s="52"/>
      <c r="M43" s="4"/>
      <c r="N43" s="4"/>
      <c r="O43" s="4"/>
      <c r="P43" s="4"/>
      <c r="Q43" s="43"/>
      <c r="R43" s="56"/>
      <c r="S43" s="4"/>
      <c r="T43" s="4"/>
      <c r="U43" s="4"/>
      <c r="V43" s="4"/>
      <c r="W43" s="47"/>
      <c r="X43" s="47"/>
      <c r="Y43" s="47"/>
      <c r="Z43" s="4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</row>
    <row r="44" spans="1:125" ht="12.75">
      <c r="A44" s="2"/>
      <c r="B44" s="43"/>
      <c r="C44" s="56"/>
      <c r="D44" s="2"/>
      <c r="E44" s="2"/>
      <c r="F44" s="4"/>
      <c r="G44" s="2"/>
      <c r="H44" s="52"/>
      <c r="I44" s="52"/>
      <c r="J44" s="52"/>
      <c r="K44" s="52"/>
      <c r="L44" s="52"/>
      <c r="M44" s="4"/>
      <c r="N44" s="4"/>
      <c r="O44" s="4"/>
      <c r="P44" s="4"/>
      <c r="Q44" s="43"/>
      <c r="R44" s="56"/>
      <c r="S44" s="4"/>
      <c r="T44" s="4"/>
      <c r="U44" s="4"/>
      <c r="V44" s="4"/>
      <c r="W44" s="132"/>
      <c r="X44" s="132"/>
      <c r="Y44" s="132"/>
      <c r="Z44" s="31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</row>
    <row r="45" spans="1:125" ht="12.75">
      <c r="A45" s="2"/>
      <c r="B45" s="43"/>
      <c r="C45" s="56"/>
      <c r="D45" s="2"/>
      <c r="E45" s="2"/>
      <c r="F45" s="4"/>
      <c r="G45" s="2"/>
      <c r="H45" s="52"/>
      <c r="I45" s="52"/>
      <c r="J45" s="52"/>
      <c r="K45" s="52"/>
      <c r="L45" s="52"/>
      <c r="M45" s="4"/>
      <c r="N45" s="4"/>
      <c r="O45" s="4"/>
      <c r="P45" s="4"/>
      <c r="Q45" s="4"/>
      <c r="R45" s="4"/>
      <c r="S45" s="4"/>
      <c r="T45" s="4"/>
      <c r="U45" s="4"/>
      <c r="V45" s="4"/>
      <c r="W45" s="132"/>
      <c r="X45" s="132"/>
      <c r="Y45" s="132"/>
      <c r="Z45" s="5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</row>
    <row r="46" spans="1:125" ht="12.75">
      <c r="A46" s="2"/>
      <c r="B46" s="43"/>
      <c r="C46" s="56"/>
      <c r="D46" s="2"/>
      <c r="E46" s="2"/>
      <c r="F46" s="4"/>
      <c r="G46" s="2"/>
      <c r="H46" s="52"/>
      <c r="I46" s="52"/>
      <c r="J46" s="52"/>
      <c r="K46" s="52"/>
      <c r="L46" s="52"/>
      <c r="M46" s="4"/>
      <c r="N46" s="4"/>
      <c r="O46" s="4"/>
      <c r="P46" s="4"/>
      <c r="Q46" s="4"/>
      <c r="R46" s="4"/>
      <c r="S46" s="4"/>
      <c r="T46" s="4"/>
      <c r="U46" s="4"/>
      <c r="V46" s="4"/>
      <c r="W46" s="132"/>
      <c r="X46" s="132"/>
      <c r="Y46" s="132"/>
      <c r="Z46" s="65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</row>
    <row r="47" spans="1:125" ht="12.75">
      <c r="A47" s="2"/>
      <c r="B47" s="3"/>
      <c r="C47" s="3"/>
      <c r="D47" s="2"/>
      <c r="E47" s="2"/>
      <c r="F47" s="10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  <c r="X47" s="5"/>
      <c r="Y47" s="5"/>
      <c r="Z47" s="5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</row>
    <row r="48" spans="1:125" ht="12.75">
      <c r="A48" s="2"/>
      <c r="B48" s="3"/>
      <c r="C48" s="3"/>
      <c r="D48" s="2"/>
      <c r="E48" s="2"/>
      <c r="F48" s="1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8"/>
      <c r="X48" s="5"/>
      <c r="Y48" s="5"/>
      <c r="Z48" s="5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</row>
    <row r="49" spans="1:125" ht="12.75">
      <c r="A49" s="2"/>
      <c r="B49" s="3"/>
      <c r="C49" s="3"/>
      <c r="D49" s="2"/>
      <c r="E49" s="2"/>
      <c r="F49" s="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8"/>
      <c r="X49" s="5"/>
      <c r="Y49" s="5"/>
      <c r="Z49" s="5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</row>
    <row r="50" spans="1:125" ht="12.75">
      <c r="A50" s="2"/>
      <c r="B50" s="3"/>
      <c r="C50" s="3"/>
      <c r="D50" s="2"/>
      <c r="E50" s="2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/>
      <c r="X50" s="5"/>
      <c r="Y50" s="5"/>
      <c r="Z50" s="5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</row>
    <row r="51" spans="1:125" ht="12.75">
      <c r="A51" s="2"/>
      <c r="B51" s="3"/>
      <c r="C51" s="3"/>
      <c r="D51" s="2"/>
      <c r="E51" s="2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/>
      <c r="X51" s="5"/>
      <c r="Y51" s="5"/>
      <c r="Z51" s="5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</row>
    <row r="52" spans="1:125" ht="12.75">
      <c r="A52" s="2"/>
      <c r="B52" s="3"/>
      <c r="C52" s="3"/>
      <c r="D52" s="2"/>
      <c r="E52" s="2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  <c r="X52" s="5"/>
      <c r="Y52" s="5"/>
      <c r="Z52" s="5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</row>
    <row r="53" spans="1:125" ht="12.75">
      <c r="A53" s="2"/>
      <c r="B53" s="3"/>
      <c r="C53" s="3"/>
      <c r="D53" s="2"/>
      <c r="E53" s="2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  <c r="X53" s="5"/>
      <c r="Y53" s="5"/>
      <c r="Z53" s="5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</row>
    <row r="54" spans="1:125" ht="12.75">
      <c r="A54" s="2"/>
      <c r="B54" s="3"/>
      <c r="C54" s="3"/>
      <c r="D54" s="2"/>
      <c r="E54" s="2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  <c r="X54" s="5"/>
      <c r="Y54" s="5"/>
      <c r="Z54" s="5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</row>
    <row r="55" spans="1:125" ht="12.75">
      <c r="A55" s="2"/>
      <c r="B55" s="3"/>
      <c r="C55" s="3"/>
      <c r="D55" s="2"/>
      <c r="E55" s="2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/>
      <c r="X55" s="5"/>
      <c r="Y55" s="5"/>
      <c r="Z55" s="5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</row>
    <row r="56" spans="1:125" ht="12.75">
      <c r="A56" s="2"/>
      <c r="B56" s="3"/>
      <c r="C56" s="3"/>
      <c r="D56" s="2"/>
      <c r="E56" s="2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/>
      <c r="X56" s="5"/>
      <c r="Y56" s="5"/>
      <c r="Z56" s="5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</row>
    <row r="57" spans="1:125" ht="12.75">
      <c r="A57" s="2"/>
      <c r="B57" s="3"/>
      <c r="C57" s="3"/>
      <c r="D57" s="2"/>
      <c r="E57" s="2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"/>
      <c r="X57" s="5"/>
      <c r="Y57" s="5"/>
      <c r="Z57" s="5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</row>
    <row r="58" spans="1:125" ht="12.75">
      <c r="A58" s="2"/>
      <c r="B58" s="3"/>
      <c r="C58" s="3"/>
      <c r="D58" s="2"/>
      <c r="E58" s="2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/>
      <c r="X58" s="5"/>
      <c r="Y58" s="5"/>
      <c r="Z58" s="5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</row>
    <row r="59" spans="1:125" ht="12.75">
      <c r="A59" s="2"/>
      <c r="B59" s="3"/>
      <c r="C59" s="3"/>
      <c r="D59" s="2"/>
      <c r="E59" s="2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/>
      <c r="X59" s="5"/>
      <c r="Y59" s="5"/>
      <c r="Z59" s="5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</row>
    <row r="60" spans="1:125" ht="12.75">
      <c r="A60" s="2"/>
      <c r="B60" s="3"/>
      <c r="C60" s="3"/>
      <c r="D60" s="2"/>
      <c r="E60" s="2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8"/>
      <c r="X60" s="5"/>
      <c r="Y60" s="5"/>
      <c r="Z60" s="5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</row>
    <row r="61" spans="1:125" ht="12.75">
      <c r="A61" s="2"/>
      <c r="B61" s="3"/>
      <c r="C61" s="3"/>
      <c r="D61" s="2"/>
      <c r="E61" s="2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8"/>
      <c r="X61" s="5"/>
      <c r="Y61" s="5"/>
      <c r="Z61" s="5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</row>
    <row r="62" spans="1:125" ht="12.75">
      <c r="A62" s="2"/>
      <c r="B62" s="3"/>
      <c r="C62" s="3"/>
      <c r="D62" s="2"/>
      <c r="E62" s="2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"/>
      <c r="X62" s="5"/>
      <c r="Y62" s="5"/>
      <c r="Z62" s="5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</row>
    <row r="63" spans="1:125" ht="12.75">
      <c r="A63" s="2"/>
      <c r="B63" s="3"/>
      <c r="C63" s="3"/>
      <c r="D63" s="2"/>
      <c r="E63" s="2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/>
      <c r="X63" s="5"/>
      <c r="Y63" s="5"/>
      <c r="Z63" s="5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</row>
    <row r="64" spans="1:125" ht="12.75">
      <c r="A64" s="2"/>
      <c r="B64" s="3"/>
      <c r="C64" s="3"/>
      <c r="D64" s="2"/>
      <c r="E64" s="2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/>
      <c r="X64" s="5"/>
      <c r="Y64" s="5"/>
      <c r="Z64" s="5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</row>
    <row r="65" spans="1:125" ht="12.75">
      <c r="A65" s="2"/>
      <c r="B65" s="3"/>
      <c r="C65" s="3"/>
      <c r="D65" s="2"/>
      <c r="E65" s="2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8"/>
      <c r="X65" s="5"/>
      <c r="Y65" s="5"/>
      <c r="Z65" s="5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</row>
    <row r="66" spans="1:125" ht="12.75">
      <c r="A66" s="2"/>
      <c r="B66" s="3"/>
      <c r="C66" s="3"/>
      <c r="D66" s="2"/>
      <c r="E66" s="2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/>
      <c r="X66" s="5"/>
      <c r="Y66" s="5"/>
      <c r="Z66" s="5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</row>
    <row r="67" spans="1:125" ht="12.75">
      <c r="A67" s="2"/>
      <c r="B67" s="3"/>
      <c r="C67" s="3"/>
      <c r="D67" s="2"/>
      <c r="E67" s="2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8"/>
      <c r="X67" s="5"/>
      <c r="Y67" s="5"/>
      <c r="Z67" s="5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</row>
    <row r="68" spans="1:125" ht="12.75">
      <c r="A68" s="2"/>
      <c r="B68" s="3"/>
      <c r="C68" s="3"/>
      <c r="D68" s="2"/>
      <c r="E68" s="2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"/>
      <c r="X68" s="5"/>
      <c r="Y68" s="5"/>
      <c r="Z68" s="5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</row>
    <row r="69" spans="1:125" ht="12.75">
      <c r="A69" s="2"/>
      <c r="B69" s="3"/>
      <c r="C69" s="3"/>
      <c r="D69" s="2"/>
      <c r="E69" s="2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8"/>
      <c r="X69" s="5"/>
      <c r="Y69" s="5"/>
      <c r="Z69" s="5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</row>
    <row r="70" spans="1:125" ht="12.75">
      <c r="A70" s="2"/>
      <c r="B70" s="3"/>
      <c r="C70" s="3"/>
      <c r="D70" s="2"/>
      <c r="E70" s="2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/>
      <c r="X70" s="5"/>
      <c r="Y70" s="5"/>
      <c r="Z70" s="5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</row>
    <row r="71" spans="1:125" ht="12.75">
      <c r="A71" s="2"/>
      <c r="B71" s="3"/>
      <c r="C71" s="3"/>
      <c r="D71" s="2"/>
      <c r="E71" s="2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8"/>
      <c r="X71" s="5"/>
      <c r="Y71" s="5"/>
      <c r="Z71" s="5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</row>
    <row r="72" spans="1:125" ht="12.75">
      <c r="A72" s="2"/>
      <c r="B72" s="3"/>
      <c r="C72" s="3"/>
      <c r="D72" s="2"/>
      <c r="E72" s="2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8"/>
      <c r="X72" s="5"/>
      <c r="Y72" s="5"/>
      <c r="Z72" s="5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</row>
    <row r="73" spans="1:125" ht="12.75">
      <c r="A73" s="2"/>
      <c r="B73" s="3"/>
      <c r="C73" s="3"/>
      <c r="D73" s="2"/>
      <c r="E73" s="2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8"/>
      <c r="X73" s="5"/>
      <c r="Y73" s="5"/>
      <c r="Z73" s="5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</row>
    <row r="74" spans="1:125" ht="12.75">
      <c r="A74" s="2"/>
      <c r="B74" s="3"/>
      <c r="C74" s="3"/>
      <c r="D74" s="2"/>
      <c r="E74" s="2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8"/>
      <c r="X74" s="5"/>
      <c r="Y74" s="5"/>
      <c r="Z74" s="5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</row>
    <row r="75" spans="1:125" ht="12.75">
      <c r="A75" s="2"/>
      <c r="B75" s="3"/>
      <c r="C75" s="3"/>
      <c r="D75" s="2"/>
      <c r="E75" s="2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  <c r="X75" s="5"/>
      <c r="Y75" s="5"/>
      <c r="Z75" s="5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</row>
    <row r="76" spans="1:125" ht="12.75">
      <c r="A76" s="2"/>
      <c r="B76" s="3"/>
      <c r="C76" s="3"/>
      <c r="D76" s="2"/>
      <c r="E76" s="2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8"/>
      <c r="X76" s="5"/>
      <c r="Y76" s="5"/>
      <c r="Z76" s="5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</row>
    <row r="77" spans="1:125" ht="12.75">
      <c r="A77" s="2"/>
      <c r="B77" s="3"/>
      <c r="C77" s="3"/>
      <c r="D77" s="2"/>
      <c r="E77" s="2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8"/>
      <c r="X77" s="5"/>
      <c r="Y77" s="5"/>
      <c r="Z77" s="5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</row>
    <row r="78" spans="1:125" ht="12.75">
      <c r="A78" s="2"/>
      <c r="B78" s="3"/>
      <c r="C78" s="3"/>
      <c r="D78" s="2"/>
      <c r="E78" s="2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"/>
      <c r="X78" s="5"/>
      <c r="Y78" s="5"/>
      <c r="Z78" s="5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</row>
    <row r="79" spans="1:125" ht="12.75">
      <c r="A79" s="2"/>
      <c r="B79" s="3"/>
      <c r="C79" s="3"/>
      <c r="D79" s="2"/>
      <c r="E79" s="2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8"/>
      <c r="X79" s="5"/>
      <c r="Y79" s="5"/>
      <c r="Z79" s="5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</row>
    <row r="80" spans="1:125" ht="12.75">
      <c r="A80" s="2"/>
      <c r="B80" s="3"/>
      <c r="C80" s="3"/>
      <c r="D80" s="2"/>
      <c r="E80" s="2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8"/>
      <c r="X80" s="5"/>
      <c r="Y80" s="5"/>
      <c r="Z80" s="5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</row>
    <row r="81" spans="1:125" ht="12.75">
      <c r="A81" s="2"/>
      <c r="B81" s="3"/>
      <c r="C81" s="3"/>
      <c r="D81" s="2"/>
      <c r="E81" s="2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8"/>
      <c r="X81" s="5"/>
      <c r="Y81" s="5"/>
      <c r="Z81" s="5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</row>
    <row r="82" spans="1:125" ht="12.75">
      <c r="A82" s="2"/>
      <c r="B82" s="3"/>
      <c r="C82" s="3"/>
      <c r="D82" s="2"/>
      <c r="E82" s="2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"/>
      <c r="X82" s="5"/>
      <c r="Y82" s="5"/>
      <c r="Z82" s="5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</row>
    <row r="83" spans="1:125" ht="12.75">
      <c r="A83" s="2"/>
      <c r="B83" s="3"/>
      <c r="C83" s="3"/>
      <c r="D83" s="2"/>
      <c r="E83" s="2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8"/>
      <c r="X83" s="5"/>
      <c r="Y83" s="5"/>
      <c r="Z83" s="5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</row>
    <row r="84" spans="1:125" ht="12.75">
      <c r="A84" s="2"/>
      <c r="B84" s="3"/>
      <c r="C84" s="3"/>
      <c r="D84" s="2"/>
      <c r="E84" s="2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8"/>
      <c r="X84" s="5"/>
      <c r="Y84" s="5"/>
      <c r="Z84" s="5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</row>
    <row r="85" spans="1:125" ht="12.75">
      <c r="A85" s="2"/>
      <c r="B85" s="3"/>
      <c r="C85" s="3"/>
      <c r="D85" s="2"/>
      <c r="E85" s="2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8"/>
      <c r="X85" s="5"/>
      <c r="Y85" s="5"/>
      <c r="Z85" s="5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</row>
    <row r="86" spans="1:125" ht="12.75">
      <c r="A86" s="2"/>
      <c r="B86" s="3"/>
      <c r="C86" s="3"/>
      <c r="D86" s="2"/>
      <c r="E86" s="2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8"/>
      <c r="X86" s="5"/>
      <c r="Y86" s="5"/>
      <c r="Z86" s="5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</row>
    <row r="87" spans="1:125" ht="12.75">
      <c r="A87" s="2"/>
      <c r="B87" s="3"/>
      <c r="C87" s="3"/>
      <c r="D87" s="2"/>
      <c r="E87" s="2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8"/>
      <c r="X87" s="5"/>
      <c r="Y87" s="5"/>
      <c r="Z87" s="5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</row>
    <row r="88" spans="1:125" ht="12.75">
      <c r="A88" s="2"/>
      <c r="B88" s="3"/>
      <c r="C88" s="3"/>
      <c r="D88" s="2"/>
      <c r="E88" s="2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8"/>
      <c r="X88" s="5"/>
      <c r="Y88" s="5"/>
      <c r="Z88" s="5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</row>
    <row r="89" spans="1:125" ht="12.75">
      <c r="A89" s="2"/>
      <c r="B89" s="3"/>
      <c r="C89" s="3"/>
      <c r="D89" s="2"/>
      <c r="E89" s="2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8"/>
      <c r="X89" s="5"/>
      <c r="Y89" s="5"/>
      <c r="Z89" s="5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</row>
    <row r="90" spans="1:125" ht="12.75">
      <c r="A90" s="2"/>
      <c r="B90" s="3"/>
      <c r="C90" s="3"/>
      <c r="D90" s="2"/>
      <c r="E90" s="2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8"/>
      <c r="X90" s="5"/>
      <c r="Y90" s="5"/>
      <c r="Z90" s="5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</row>
    <row r="91" spans="1:125" ht="12.75">
      <c r="A91" s="2"/>
      <c r="B91" s="3"/>
      <c r="C91" s="3"/>
      <c r="D91" s="2"/>
      <c r="E91" s="2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8"/>
      <c r="X91" s="5"/>
      <c r="Y91" s="5"/>
      <c r="Z91" s="5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</row>
    <row r="92" spans="1:125" ht="12.75">
      <c r="A92" s="2"/>
      <c r="B92" s="3"/>
      <c r="C92" s="3"/>
      <c r="D92" s="2"/>
      <c r="E92" s="2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"/>
      <c r="X92" s="5"/>
      <c r="Y92" s="5"/>
      <c r="Z92" s="5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</row>
    <row r="93" spans="1:125" ht="12.75">
      <c r="A93" s="2"/>
      <c r="B93" s="3"/>
      <c r="C93" s="3"/>
      <c r="D93" s="2"/>
      <c r="E93" s="2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8"/>
      <c r="X93" s="5"/>
      <c r="Y93" s="5"/>
      <c r="Z93" s="5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</row>
    <row r="94" spans="1:125" ht="12.75">
      <c r="A94" s="2"/>
      <c r="B94" s="3"/>
      <c r="C94" s="3"/>
      <c r="D94" s="2"/>
      <c r="E94" s="2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8"/>
      <c r="X94" s="5"/>
      <c r="Y94" s="5"/>
      <c r="Z94" s="5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</row>
    <row r="95" spans="1:125" ht="12.75">
      <c r="A95" s="2"/>
      <c r="B95" s="3"/>
      <c r="C95" s="3"/>
      <c r="D95" s="2"/>
      <c r="E95" s="2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8"/>
      <c r="X95" s="5"/>
      <c r="Y95" s="5"/>
      <c r="Z95" s="5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</row>
    <row r="96" spans="1:125" ht="12.75">
      <c r="A96" s="2"/>
      <c r="B96" s="3"/>
      <c r="C96" s="3"/>
      <c r="D96" s="2"/>
      <c r="E96" s="2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8"/>
      <c r="X96" s="5"/>
      <c r="Y96" s="5"/>
      <c r="Z96" s="5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</row>
    <row r="97" spans="1:125" ht="12.75">
      <c r="A97" s="2"/>
      <c r="B97" s="3"/>
      <c r="C97" s="3"/>
      <c r="D97" s="2"/>
      <c r="E97" s="2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8"/>
      <c r="X97" s="5"/>
      <c r="Y97" s="5"/>
      <c r="Z97" s="5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</row>
    <row r="98" spans="1:125" ht="12.75">
      <c r="A98" s="2"/>
      <c r="B98" s="3"/>
      <c r="C98" s="3"/>
      <c r="D98" s="2"/>
      <c r="E98" s="2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8"/>
      <c r="X98" s="5"/>
      <c r="Y98" s="5"/>
      <c r="Z98" s="5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</row>
    <row r="99" spans="1:125" ht="12.75">
      <c r="A99" s="2"/>
      <c r="B99" s="3"/>
      <c r="C99" s="3"/>
      <c r="D99" s="2"/>
      <c r="E99" s="2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8"/>
      <c r="X99" s="5"/>
      <c r="Y99" s="5"/>
      <c r="Z99" s="5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</row>
    <row r="100" spans="1:125" ht="12.75">
      <c r="A100" s="2"/>
      <c r="B100" s="3"/>
      <c r="C100" s="3"/>
      <c r="D100" s="2"/>
      <c r="E100" s="2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/>
      <c r="X100" s="5"/>
      <c r="Y100" s="5"/>
      <c r="Z100" s="5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</row>
    <row r="101" spans="1:125" ht="12.75">
      <c r="A101" s="2"/>
      <c r="B101" s="3"/>
      <c r="C101" s="3"/>
      <c r="D101" s="2"/>
      <c r="E101" s="2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/>
      <c r="X101" s="5"/>
      <c r="Y101" s="5"/>
      <c r="Z101" s="5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</row>
    <row r="102" spans="1:125" ht="12.75">
      <c r="A102" s="2"/>
      <c r="B102" s="3"/>
      <c r="C102" s="3"/>
      <c r="D102" s="2"/>
      <c r="E102" s="2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  <c r="X102" s="5"/>
      <c r="Y102" s="5"/>
      <c r="Z102" s="5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</row>
    <row r="103" spans="1:125" ht="12.75">
      <c r="A103" s="2"/>
      <c r="B103" s="3"/>
      <c r="C103" s="3"/>
      <c r="D103" s="2"/>
      <c r="E103" s="2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  <c r="X103" s="5"/>
      <c r="Y103" s="5"/>
      <c r="Z103" s="5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</row>
    <row r="104" spans="1:125" ht="12.75">
      <c r="A104" s="2"/>
      <c r="B104" s="3"/>
      <c r="C104" s="3"/>
      <c r="D104" s="2"/>
      <c r="E104" s="2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8"/>
      <c r="X104" s="5"/>
      <c r="Y104" s="5"/>
      <c r="Z104" s="5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</row>
    <row r="105" spans="1:125" ht="12.75">
      <c r="A105" s="2"/>
      <c r="B105" s="3"/>
      <c r="C105" s="3"/>
      <c r="D105" s="2"/>
      <c r="E105" s="2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  <c r="X105" s="5"/>
      <c r="Y105" s="5"/>
      <c r="Z105" s="5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</row>
    <row r="106" spans="1:125" ht="12.75">
      <c r="A106" s="2"/>
      <c r="B106" s="3"/>
      <c r="C106" s="3"/>
      <c r="D106" s="2"/>
      <c r="E106" s="2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8"/>
      <c r="X106" s="5"/>
      <c r="Y106" s="5"/>
      <c r="Z106" s="5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</row>
    <row r="107" spans="1:125" ht="12.75">
      <c r="A107" s="2"/>
      <c r="B107" s="3"/>
      <c r="C107" s="3"/>
      <c r="D107" s="2"/>
      <c r="E107" s="2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8"/>
      <c r="X107" s="5"/>
      <c r="Y107" s="5"/>
      <c r="Z107" s="5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</row>
    <row r="108" spans="1:125" ht="12.75">
      <c r="A108" s="2"/>
      <c r="B108" s="3"/>
      <c r="C108" s="3"/>
      <c r="D108" s="2"/>
      <c r="E108" s="2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"/>
      <c r="X108" s="5"/>
      <c r="Y108" s="5"/>
      <c r="Z108" s="5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</row>
    <row r="109" spans="1:125" ht="12.75">
      <c r="A109" s="2"/>
      <c r="B109" s="3"/>
      <c r="C109" s="3"/>
      <c r="D109" s="2"/>
      <c r="E109" s="2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8"/>
      <c r="X109" s="5"/>
      <c r="Y109" s="5"/>
      <c r="Z109" s="5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</row>
    <row r="110" spans="1:125" ht="12.75">
      <c r="A110" s="2"/>
      <c r="B110" s="3"/>
      <c r="C110" s="3"/>
      <c r="D110" s="2"/>
      <c r="E110" s="2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8"/>
      <c r="X110" s="5"/>
      <c r="Y110" s="5"/>
      <c r="Z110" s="5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</row>
    <row r="111" spans="1:125" ht="12.75">
      <c r="A111" s="2"/>
      <c r="B111" s="3"/>
      <c r="C111" s="3"/>
      <c r="D111" s="2"/>
      <c r="E111" s="2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8"/>
      <c r="X111" s="5"/>
      <c r="Y111" s="5"/>
      <c r="Z111" s="5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</row>
    <row r="112" spans="1:125" ht="12.75">
      <c r="A112" s="2"/>
      <c r="B112" s="3"/>
      <c r="C112" s="3"/>
      <c r="D112" s="2"/>
      <c r="E112" s="2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/>
      <c r="X112" s="5"/>
      <c r="Y112" s="5"/>
      <c r="Z112" s="5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</row>
    <row r="113" spans="1:125" ht="12.75">
      <c r="A113" s="2"/>
      <c r="B113" s="3"/>
      <c r="C113" s="3"/>
      <c r="D113" s="2"/>
      <c r="E113" s="2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/>
      <c r="X113" s="5"/>
      <c r="Y113" s="5"/>
      <c r="Z113" s="5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</row>
    <row r="114" spans="1:125" ht="12.75">
      <c r="A114" s="2"/>
      <c r="B114" s="3"/>
      <c r="C114" s="3"/>
      <c r="D114" s="2"/>
      <c r="E114" s="2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8"/>
      <c r="X114" s="5"/>
      <c r="Y114" s="5"/>
      <c r="Z114" s="5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</row>
    <row r="115" spans="1:125" ht="12.75">
      <c r="A115" s="2"/>
      <c r="B115" s="3"/>
      <c r="C115" s="3"/>
      <c r="D115" s="2"/>
      <c r="E115" s="2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/>
      <c r="X115" s="5"/>
      <c r="Y115" s="5"/>
      <c r="Z115" s="5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</row>
    <row r="116" spans="1:125" ht="12.75">
      <c r="A116" s="2"/>
      <c r="B116" s="3"/>
      <c r="C116" s="3"/>
      <c r="D116" s="2"/>
      <c r="E116" s="2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  <c r="X116" s="5"/>
      <c r="Y116" s="5"/>
      <c r="Z116" s="5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</row>
    <row r="117" spans="1:5" ht="12.75">
      <c r="A117" s="11"/>
      <c r="B117" s="12"/>
      <c r="C117" s="12"/>
      <c r="D117" s="11"/>
      <c r="E117" s="2"/>
    </row>
    <row r="118" spans="1:5" ht="12.75">
      <c r="A118" s="11"/>
      <c r="B118" s="12"/>
      <c r="C118" s="12"/>
      <c r="D118" s="11"/>
      <c r="E118" s="2"/>
    </row>
    <row r="119" spans="1:125" s="13" customFormat="1" ht="12.75">
      <c r="A119" s="11"/>
      <c r="B119" s="12"/>
      <c r="C119" s="12"/>
      <c r="D119" s="11"/>
      <c r="E119" s="2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14"/>
      <c r="X119" s="9"/>
      <c r="Y119" s="9"/>
      <c r="Z119" s="9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</row>
    <row r="120" spans="1:125" s="13" customFormat="1" ht="12.75">
      <c r="A120" s="11"/>
      <c r="B120" s="12"/>
      <c r="C120" s="12"/>
      <c r="D120" s="11"/>
      <c r="E120" s="2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14"/>
      <c r="X120" s="9"/>
      <c r="Y120" s="9"/>
      <c r="Z120" s="9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</row>
    <row r="121" spans="1:125" s="13" customFormat="1" ht="12.75">
      <c r="A121" s="11"/>
      <c r="B121" s="12"/>
      <c r="C121" s="12"/>
      <c r="D121" s="11"/>
      <c r="E121" s="2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14"/>
      <c r="X121" s="9"/>
      <c r="Y121" s="9"/>
      <c r="Z121" s="9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</row>
    <row r="122" spans="1:125" s="13" customFormat="1" ht="12.75">
      <c r="A122" s="11"/>
      <c r="B122" s="12"/>
      <c r="C122" s="12"/>
      <c r="D122" s="11"/>
      <c r="E122" s="2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14"/>
      <c r="X122" s="9"/>
      <c r="Y122" s="9"/>
      <c r="Z122" s="9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</row>
    <row r="123" spans="1:125" s="13" customFormat="1" ht="12.75">
      <c r="A123" s="11"/>
      <c r="B123" s="12"/>
      <c r="C123" s="12"/>
      <c r="D123" s="11"/>
      <c r="E123" s="2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14"/>
      <c r="X123" s="9"/>
      <c r="Y123" s="9"/>
      <c r="Z123" s="9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</row>
    <row r="124" spans="1:125" s="13" customFormat="1" ht="12.75">
      <c r="A124" s="11"/>
      <c r="B124" s="12"/>
      <c r="C124" s="12"/>
      <c r="D124" s="11"/>
      <c r="E124" s="2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14"/>
      <c r="X124" s="9"/>
      <c r="Y124" s="9"/>
      <c r="Z124" s="9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</row>
    <row r="125" spans="1:125" s="13" customFormat="1" ht="12.75">
      <c r="A125" s="11"/>
      <c r="B125" s="12"/>
      <c r="C125" s="12"/>
      <c r="D125" s="11"/>
      <c r="E125" s="2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14"/>
      <c r="X125" s="9"/>
      <c r="Y125" s="9"/>
      <c r="Z125" s="9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</row>
    <row r="126" spans="1:125" s="13" customFormat="1" ht="12.75">
      <c r="A126" s="11"/>
      <c r="B126" s="12"/>
      <c r="C126" s="12"/>
      <c r="D126" s="11"/>
      <c r="E126" s="2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14"/>
      <c r="X126" s="9"/>
      <c r="Y126" s="9"/>
      <c r="Z126" s="9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</row>
    <row r="127" spans="1:125" s="13" customFormat="1" ht="12.75">
      <c r="A127" s="11"/>
      <c r="B127" s="12"/>
      <c r="C127" s="12"/>
      <c r="D127" s="11"/>
      <c r="E127" s="2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14"/>
      <c r="X127" s="9"/>
      <c r="Y127" s="9"/>
      <c r="Z127" s="9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</row>
    <row r="128" spans="1:125" s="13" customFormat="1" ht="12.75">
      <c r="A128" s="11"/>
      <c r="B128" s="12"/>
      <c r="C128" s="12"/>
      <c r="D128" s="11"/>
      <c r="E128" s="2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14"/>
      <c r="X128" s="9"/>
      <c r="Y128" s="9"/>
      <c r="Z128" s="9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</row>
    <row r="129" spans="1:125" s="13" customFormat="1" ht="12.75">
      <c r="A129" s="11"/>
      <c r="B129" s="12"/>
      <c r="C129" s="12"/>
      <c r="D129" s="11"/>
      <c r="E129" s="2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14"/>
      <c r="X129" s="9"/>
      <c r="Y129" s="9"/>
      <c r="Z129" s="9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</row>
    <row r="130" spans="1:125" s="13" customFormat="1" ht="12.75">
      <c r="A130" s="11"/>
      <c r="B130" s="12"/>
      <c r="C130" s="12"/>
      <c r="D130" s="11"/>
      <c r="E130" s="2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14"/>
      <c r="X130" s="9"/>
      <c r="Y130" s="9"/>
      <c r="Z130" s="9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</row>
    <row r="131" spans="1:125" s="13" customFormat="1" ht="12.75">
      <c r="A131" s="11"/>
      <c r="B131" s="12"/>
      <c r="C131" s="12"/>
      <c r="D131" s="11"/>
      <c r="E131" s="2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14"/>
      <c r="X131" s="9"/>
      <c r="Y131" s="9"/>
      <c r="Z131" s="9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</row>
    <row r="132" spans="1:125" s="13" customFormat="1" ht="12.75">
      <c r="A132" s="11"/>
      <c r="B132" s="12"/>
      <c r="C132" s="12"/>
      <c r="D132" s="11"/>
      <c r="E132" s="2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14"/>
      <c r="X132" s="9"/>
      <c r="Y132" s="9"/>
      <c r="Z132" s="9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</row>
    <row r="133" spans="1:125" s="13" customFormat="1" ht="12.75">
      <c r="A133" s="11"/>
      <c r="B133" s="12"/>
      <c r="C133" s="12"/>
      <c r="D133" s="11"/>
      <c r="E133" s="2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14"/>
      <c r="X133" s="9"/>
      <c r="Y133" s="9"/>
      <c r="Z133" s="9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</row>
    <row r="134" spans="1:125" s="13" customFormat="1" ht="12.75">
      <c r="A134" s="11"/>
      <c r="B134" s="12"/>
      <c r="C134" s="12"/>
      <c r="D134" s="11"/>
      <c r="E134" s="2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14"/>
      <c r="X134" s="9"/>
      <c r="Y134" s="9"/>
      <c r="Z134" s="9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</row>
    <row r="135" spans="1:125" s="13" customFormat="1" ht="12.75">
      <c r="A135" s="11"/>
      <c r="B135" s="12"/>
      <c r="C135" s="12"/>
      <c r="D135" s="11"/>
      <c r="E135" s="2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14"/>
      <c r="X135" s="9"/>
      <c r="Y135" s="9"/>
      <c r="Z135" s="9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</row>
    <row r="136" spans="1:125" s="13" customFormat="1" ht="12.75">
      <c r="A136" s="11"/>
      <c r="B136" s="12"/>
      <c r="C136" s="12"/>
      <c r="D136" s="11"/>
      <c r="E136" s="2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14"/>
      <c r="X136" s="9"/>
      <c r="Y136" s="9"/>
      <c r="Z136" s="9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</row>
    <row r="137" spans="1:125" s="13" customFormat="1" ht="12.75">
      <c r="A137" s="11"/>
      <c r="B137" s="12"/>
      <c r="C137" s="12"/>
      <c r="D137" s="11"/>
      <c r="E137" s="2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14"/>
      <c r="X137" s="9"/>
      <c r="Y137" s="9"/>
      <c r="Z137" s="9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</row>
    <row r="138" spans="1:125" s="13" customFormat="1" ht="12.75">
      <c r="A138" s="11"/>
      <c r="B138" s="12"/>
      <c r="C138" s="12"/>
      <c r="D138" s="11"/>
      <c r="E138" s="2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14"/>
      <c r="X138" s="9"/>
      <c r="Y138" s="9"/>
      <c r="Z138" s="9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</row>
    <row r="139" spans="1:125" s="13" customFormat="1" ht="12.75">
      <c r="A139" s="11"/>
      <c r="B139" s="12"/>
      <c r="C139" s="12"/>
      <c r="D139" s="11"/>
      <c r="E139" s="2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14"/>
      <c r="X139" s="9"/>
      <c r="Y139" s="9"/>
      <c r="Z139" s="9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</row>
    <row r="140" spans="1:125" s="13" customFormat="1" ht="12.75">
      <c r="A140" s="11"/>
      <c r="B140" s="12"/>
      <c r="C140" s="12"/>
      <c r="D140" s="11"/>
      <c r="E140" s="2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14"/>
      <c r="X140" s="9"/>
      <c r="Y140" s="9"/>
      <c r="Z140" s="9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</row>
    <row r="141" spans="1:125" s="13" customFormat="1" ht="12.75">
      <c r="A141" s="11"/>
      <c r="B141" s="12"/>
      <c r="C141" s="12"/>
      <c r="D141" s="11"/>
      <c r="E141" s="2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14"/>
      <c r="X141" s="9"/>
      <c r="Y141" s="9"/>
      <c r="Z141" s="9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</row>
    <row r="142" spans="1:125" s="13" customFormat="1" ht="12.75">
      <c r="A142" s="11"/>
      <c r="B142" s="12"/>
      <c r="C142" s="12"/>
      <c r="D142" s="11"/>
      <c r="E142" s="2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14"/>
      <c r="X142" s="9"/>
      <c r="Y142" s="9"/>
      <c r="Z142" s="9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</row>
    <row r="143" spans="1:125" s="13" customFormat="1" ht="12.75">
      <c r="A143" s="11"/>
      <c r="B143" s="12"/>
      <c r="C143" s="12"/>
      <c r="D143" s="11"/>
      <c r="E143" s="2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14"/>
      <c r="X143" s="9"/>
      <c r="Y143" s="9"/>
      <c r="Z143" s="9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</row>
    <row r="144" spans="1:125" s="13" customFormat="1" ht="12.75">
      <c r="A144" s="11"/>
      <c r="B144" s="12"/>
      <c r="C144" s="12"/>
      <c r="D144" s="11"/>
      <c r="E144" s="2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14"/>
      <c r="X144" s="9"/>
      <c r="Y144" s="9"/>
      <c r="Z144" s="9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</row>
    <row r="145" spans="1:125" s="13" customFormat="1" ht="12.75">
      <c r="A145" s="11"/>
      <c r="B145" s="12"/>
      <c r="C145" s="12"/>
      <c r="D145" s="11"/>
      <c r="E145" s="2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14"/>
      <c r="X145" s="9"/>
      <c r="Y145" s="9"/>
      <c r="Z145" s="9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</row>
    <row r="146" spans="1:125" s="13" customFormat="1" ht="12.75">
      <c r="A146" s="11"/>
      <c r="B146" s="12"/>
      <c r="C146" s="12"/>
      <c r="D146" s="11"/>
      <c r="E146" s="2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14"/>
      <c r="X146" s="9"/>
      <c r="Y146" s="9"/>
      <c r="Z146" s="9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</row>
    <row r="147" spans="1:125" s="13" customFormat="1" ht="12.75">
      <c r="A147" s="11"/>
      <c r="B147" s="12"/>
      <c r="C147" s="12"/>
      <c r="D147" s="11"/>
      <c r="E147" s="2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14"/>
      <c r="X147" s="9"/>
      <c r="Y147" s="9"/>
      <c r="Z147" s="9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</row>
    <row r="148" spans="1:125" s="13" customFormat="1" ht="12.75">
      <c r="A148" s="11"/>
      <c r="B148" s="12"/>
      <c r="C148" s="12"/>
      <c r="D148" s="11"/>
      <c r="E148" s="2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14"/>
      <c r="X148" s="9"/>
      <c r="Y148" s="9"/>
      <c r="Z148" s="9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</row>
    <row r="149" spans="1:125" s="13" customFormat="1" ht="12.75">
      <c r="A149" s="11"/>
      <c r="B149" s="12"/>
      <c r="C149" s="12"/>
      <c r="D149" s="11"/>
      <c r="E149" s="2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14"/>
      <c r="X149" s="9"/>
      <c r="Y149" s="9"/>
      <c r="Z149" s="9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</row>
    <row r="150" spans="1:125" s="13" customFormat="1" ht="12.75">
      <c r="A150" s="11"/>
      <c r="B150" s="12"/>
      <c r="C150" s="12"/>
      <c r="D150" s="11"/>
      <c r="E150" s="12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14"/>
      <c r="X150" s="9"/>
      <c r="Y150" s="9"/>
      <c r="Z150" s="9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</row>
    <row r="151" spans="1:125" s="13" customFormat="1" ht="12.75">
      <c r="A151" s="11"/>
      <c r="B151" s="12"/>
      <c r="C151" s="12"/>
      <c r="D151" s="11"/>
      <c r="E151" s="12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14"/>
      <c r="X151" s="9"/>
      <c r="Y151" s="9"/>
      <c r="Z151" s="9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</row>
    <row r="152" spans="1:125" s="13" customFormat="1" ht="12.75">
      <c r="A152" s="11"/>
      <c r="B152" s="12"/>
      <c r="C152" s="12"/>
      <c r="D152" s="11"/>
      <c r="E152" s="12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14"/>
      <c r="X152" s="9"/>
      <c r="Y152" s="9"/>
      <c r="Z152" s="9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</row>
    <row r="153" spans="1:125" s="13" customFormat="1" ht="12.75">
      <c r="A153" s="11"/>
      <c r="B153" s="12"/>
      <c r="C153" s="12"/>
      <c r="D153" s="11"/>
      <c r="E153" s="12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14"/>
      <c r="X153" s="9"/>
      <c r="Y153" s="9"/>
      <c r="Z153" s="9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</row>
    <row r="154" spans="1:125" s="13" customFormat="1" ht="12.75">
      <c r="A154" s="11"/>
      <c r="B154" s="12"/>
      <c r="C154" s="12"/>
      <c r="D154" s="11"/>
      <c r="E154" s="12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14"/>
      <c r="X154" s="9"/>
      <c r="Y154" s="9"/>
      <c r="Z154" s="9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</row>
    <row r="155" spans="1:125" s="13" customFormat="1" ht="12.75">
      <c r="A155" s="11"/>
      <c r="B155" s="12"/>
      <c r="C155" s="12"/>
      <c r="D155" s="11"/>
      <c r="E155" s="12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14"/>
      <c r="X155" s="9"/>
      <c r="Y155" s="9"/>
      <c r="Z155" s="9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</row>
    <row r="156" spans="1:125" s="13" customFormat="1" ht="12.75">
      <c r="A156" s="11"/>
      <c r="B156" s="12"/>
      <c r="C156" s="12"/>
      <c r="D156" s="11"/>
      <c r="E156" s="12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14"/>
      <c r="X156" s="9"/>
      <c r="Y156" s="9"/>
      <c r="Z156" s="9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</row>
    <row r="157" spans="1:125" s="13" customFormat="1" ht="12.75">
      <c r="A157" s="11"/>
      <c r="B157" s="12"/>
      <c r="C157" s="12"/>
      <c r="D157" s="11"/>
      <c r="E157" s="12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14"/>
      <c r="X157" s="9"/>
      <c r="Y157" s="9"/>
      <c r="Z157" s="9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</row>
    <row r="158" spans="1:125" s="13" customFormat="1" ht="12.75">
      <c r="A158" s="11"/>
      <c r="B158" s="12"/>
      <c r="C158" s="12"/>
      <c r="D158" s="11"/>
      <c r="E158" s="12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14"/>
      <c r="X158" s="9"/>
      <c r="Y158" s="9"/>
      <c r="Z158" s="9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</row>
    <row r="159" spans="1:125" s="13" customFormat="1" ht="12.75">
      <c r="A159" s="11"/>
      <c r="B159" s="12"/>
      <c r="C159" s="12"/>
      <c r="D159" s="11"/>
      <c r="E159" s="12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14"/>
      <c r="X159" s="9"/>
      <c r="Y159" s="9"/>
      <c r="Z159" s="9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</row>
  </sheetData>
  <sheetProtection/>
  <mergeCells count="30">
    <mergeCell ref="G29:M29"/>
    <mergeCell ref="W44:Y44"/>
    <mergeCell ref="W45:Y45"/>
    <mergeCell ref="W46:Y46"/>
    <mergeCell ref="G5:G8"/>
    <mergeCell ref="H5:H8"/>
    <mergeCell ref="K5:V5"/>
    <mergeCell ref="I5:I8"/>
    <mergeCell ref="Y7:Y8"/>
    <mergeCell ref="B13:Y13"/>
    <mergeCell ref="P7:Q7"/>
    <mergeCell ref="Z7:Z8"/>
    <mergeCell ref="W5:W8"/>
    <mergeCell ref="X5:X8"/>
    <mergeCell ref="Y5:Z6"/>
    <mergeCell ref="K6:K8"/>
    <mergeCell ref="L6:V6"/>
    <mergeCell ref="R7:S7"/>
    <mergeCell ref="T7:U7"/>
    <mergeCell ref="V7:V8"/>
    <mergeCell ref="J5:J8"/>
    <mergeCell ref="A1:X1"/>
    <mergeCell ref="A5:A8"/>
    <mergeCell ref="B5:B8"/>
    <mergeCell ref="C5:C8"/>
    <mergeCell ref="D5:D8"/>
    <mergeCell ref="E5:E8"/>
    <mergeCell ref="F5:F8"/>
    <mergeCell ref="L7:M7"/>
    <mergeCell ref="N7:O7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DU179"/>
  <sheetViews>
    <sheetView zoomScalePageLayoutView="0" workbookViewId="0" topLeftCell="A3">
      <selection activeCell="C35" sqref="C35:C39"/>
    </sheetView>
  </sheetViews>
  <sheetFormatPr defaultColWidth="9.00390625" defaultRowHeight="12.75"/>
  <cols>
    <col min="1" max="1" width="2.75390625" style="9" customWidth="1"/>
    <col min="2" max="2" width="17.375" style="6" customWidth="1"/>
    <col min="3" max="3" width="14.00390625" style="6" customWidth="1"/>
    <col min="4" max="4" width="5.00390625" style="9" customWidth="1"/>
    <col min="5" max="5" width="5.625" style="6" customWidth="1"/>
    <col min="6" max="6" width="4.125" style="13" customWidth="1"/>
    <col min="7" max="7" width="6.25390625" style="6" customWidth="1"/>
    <col min="8" max="9" width="6.00390625" style="6" customWidth="1"/>
    <col min="10" max="10" width="4.75390625" style="6" customWidth="1"/>
    <col min="11" max="11" width="6.875" style="6" customWidth="1"/>
    <col min="12" max="12" width="4.125" style="6" customWidth="1"/>
    <col min="13" max="13" width="6.125" style="6" customWidth="1"/>
    <col min="14" max="16" width="4.125" style="6" customWidth="1"/>
    <col min="17" max="17" width="5.125" style="6" customWidth="1"/>
    <col min="18" max="18" width="4.75390625" style="6" customWidth="1"/>
    <col min="19" max="19" width="6.25390625" style="6" customWidth="1"/>
    <col min="20" max="20" width="5.125" style="6" customWidth="1"/>
    <col min="21" max="21" width="4.875" style="6" customWidth="1"/>
    <col min="22" max="22" width="6.25390625" style="6" customWidth="1"/>
    <col min="23" max="23" width="5.875" style="14" customWidth="1"/>
    <col min="24" max="24" width="9.125" style="9" customWidth="1"/>
    <col min="25" max="25" width="5.75390625" style="9" customWidth="1"/>
    <col min="26" max="26" width="7.875" style="9" customWidth="1"/>
    <col min="27" max="27" width="7.625" style="6" customWidth="1"/>
    <col min="28" max="28" width="6.75390625" style="6" customWidth="1"/>
    <col min="29" max="29" width="8.25390625" style="6" customWidth="1"/>
    <col min="30" max="30" width="7.375" style="6" customWidth="1"/>
    <col min="31" max="31" width="8.375" style="6" customWidth="1"/>
    <col min="32" max="16384" width="9.125" style="6" customWidth="1"/>
  </cols>
  <sheetData>
    <row r="1" spans="1:25" ht="15.75">
      <c r="A1" s="129" t="s">
        <v>146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40"/>
    </row>
    <row r="2" spans="11:16" ht="15">
      <c r="K2" s="22" t="s">
        <v>153</v>
      </c>
      <c r="L2" s="22"/>
      <c r="M2" s="22"/>
      <c r="N2" s="22"/>
      <c r="O2" s="22"/>
      <c r="P2" s="22"/>
    </row>
    <row r="3" spans="11:15" ht="15">
      <c r="K3" s="22" t="s">
        <v>61</v>
      </c>
      <c r="L3" s="22"/>
      <c r="M3" s="22"/>
      <c r="N3" s="22"/>
      <c r="O3" s="22"/>
    </row>
    <row r="4" spans="1:125" ht="12.75" customHeight="1">
      <c r="A4" s="125" t="s">
        <v>2</v>
      </c>
      <c r="B4" s="125" t="s">
        <v>0</v>
      </c>
      <c r="C4" s="125" t="s">
        <v>3</v>
      </c>
      <c r="D4" s="107" t="s">
        <v>10</v>
      </c>
      <c r="E4" s="125" t="s">
        <v>14</v>
      </c>
      <c r="F4" s="130" t="s">
        <v>15</v>
      </c>
      <c r="G4" s="107" t="s">
        <v>19</v>
      </c>
      <c r="H4" s="109" t="s">
        <v>20</v>
      </c>
      <c r="I4" s="109" t="s">
        <v>155</v>
      </c>
      <c r="J4" s="109" t="s">
        <v>155</v>
      </c>
      <c r="K4" s="112" t="s">
        <v>1</v>
      </c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4"/>
      <c r="W4" s="120" t="s">
        <v>11</v>
      </c>
      <c r="X4" s="123" t="s">
        <v>21</v>
      </c>
      <c r="Y4" s="119" t="s">
        <v>23</v>
      </c>
      <c r="Z4" s="119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</row>
    <row r="5" spans="1:125" ht="12.75" customHeight="1">
      <c r="A5" s="126"/>
      <c r="B5" s="126"/>
      <c r="C5" s="126"/>
      <c r="D5" s="108"/>
      <c r="E5" s="126"/>
      <c r="F5" s="130"/>
      <c r="G5" s="108"/>
      <c r="H5" s="110"/>
      <c r="I5" s="110"/>
      <c r="J5" s="110"/>
      <c r="K5" s="123" t="s">
        <v>6</v>
      </c>
      <c r="L5" s="128" t="s">
        <v>22</v>
      </c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1"/>
      <c r="X5" s="124"/>
      <c r="Y5" s="119"/>
      <c r="Z5" s="119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</row>
    <row r="6" spans="1:125" ht="31.5" customHeight="1">
      <c r="A6" s="126"/>
      <c r="B6" s="126"/>
      <c r="C6" s="126"/>
      <c r="D6" s="107"/>
      <c r="E6" s="126"/>
      <c r="F6" s="130"/>
      <c r="G6" s="107"/>
      <c r="H6" s="110"/>
      <c r="I6" s="110"/>
      <c r="J6" s="110"/>
      <c r="K6" s="124"/>
      <c r="L6" s="115" t="s">
        <v>98</v>
      </c>
      <c r="M6" s="116"/>
      <c r="N6" s="115" t="s">
        <v>9</v>
      </c>
      <c r="O6" s="118"/>
      <c r="P6" s="115" t="s">
        <v>98</v>
      </c>
      <c r="Q6" s="116"/>
      <c r="R6" s="117" t="s">
        <v>18</v>
      </c>
      <c r="S6" s="117"/>
      <c r="T6" s="138" t="s">
        <v>102</v>
      </c>
      <c r="U6" s="139"/>
      <c r="V6" s="110" t="s">
        <v>12</v>
      </c>
      <c r="W6" s="121"/>
      <c r="X6" s="124"/>
      <c r="Y6" s="119" t="s">
        <v>28</v>
      </c>
      <c r="Z6" s="119" t="s">
        <v>29</v>
      </c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</row>
    <row r="7" spans="1:125" ht="32.25" customHeight="1">
      <c r="A7" s="127"/>
      <c r="B7" s="127"/>
      <c r="C7" s="127"/>
      <c r="D7" s="107"/>
      <c r="E7" s="127"/>
      <c r="F7" s="130"/>
      <c r="G7" s="107"/>
      <c r="H7" s="111"/>
      <c r="I7" s="111"/>
      <c r="J7" s="111"/>
      <c r="K7" s="117"/>
      <c r="L7" s="23" t="s">
        <v>25</v>
      </c>
      <c r="M7" s="23" t="s">
        <v>7</v>
      </c>
      <c r="N7" s="23" t="s">
        <v>8</v>
      </c>
      <c r="O7" s="23" t="s">
        <v>7</v>
      </c>
      <c r="P7" s="23" t="s">
        <v>8</v>
      </c>
      <c r="Q7" s="23" t="s">
        <v>7</v>
      </c>
      <c r="R7" s="23" t="s">
        <v>8</v>
      </c>
      <c r="S7" s="23" t="s">
        <v>7</v>
      </c>
      <c r="T7" s="23" t="s">
        <v>8</v>
      </c>
      <c r="U7" s="23" t="s">
        <v>7</v>
      </c>
      <c r="V7" s="111"/>
      <c r="W7" s="122"/>
      <c r="X7" s="117"/>
      <c r="Y7" s="119"/>
      <c r="Z7" s="119"/>
      <c r="AA7" s="15"/>
      <c r="AB7" s="16"/>
      <c r="AC7" s="16"/>
      <c r="AD7" s="16"/>
      <c r="AE7" s="16"/>
      <c r="AF7" s="16"/>
      <c r="AG7" s="16"/>
      <c r="AH7" s="16"/>
      <c r="AI7" s="16"/>
      <c r="AJ7" s="16"/>
      <c r="AK7" s="17"/>
      <c r="AL7" s="17"/>
      <c r="AM7" s="17"/>
      <c r="AN7" s="1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 t="s">
        <v>4</v>
      </c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</row>
    <row r="8" spans="1:125" s="13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  <c r="O8" s="24">
        <v>15</v>
      </c>
      <c r="P8" s="24">
        <v>16</v>
      </c>
      <c r="Q8" s="24">
        <v>17</v>
      </c>
      <c r="R8" s="24">
        <v>18</v>
      </c>
      <c r="S8" s="24">
        <v>19</v>
      </c>
      <c r="T8" s="24">
        <v>20</v>
      </c>
      <c r="U8" s="24">
        <v>21</v>
      </c>
      <c r="V8" s="24">
        <v>22</v>
      </c>
      <c r="W8" s="24">
        <v>23</v>
      </c>
      <c r="X8" s="24">
        <v>24</v>
      </c>
      <c r="Y8" s="24">
        <v>25</v>
      </c>
      <c r="Z8" s="24">
        <v>26</v>
      </c>
      <c r="AA8" s="18"/>
      <c r="AB8" s="18"/>
      <c r="AC8" s="19"/>
      <c r="AD8" s="19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</row>
    <row r="9" spans="1:125" s="13" customFormat="1" ht="12" customHeight="1">
      <c r="A9" s="18"/>
      <c r="B9" s="18" t="s">
        <v>26</v>
      </c>
      <c r="C9" s="18" t="s">
        <v>127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9"/>
      <c r="AD9" s="19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</row>
    <row r="10" spans="1:125" ht="12.75">
      <c r="A10" s="2">
        <v>1</v>
      </c>
      <c r="B10" s="91" t="s">
        <v>62</v>
      </c>
      <c r="C10" s="81"/>
      <c r="D10" s="2" t="s">
        <v>108</v>
      </c>
      <c r="E10" s="5">
        <v>10.09</v>
      </c>
      <c r="F10" s="4"/>
      <c r="G10" s="2">
        <v>17697</v>
      </c>
      <c r="H10" s="2">
        <v>3.5</v>
      </c>
      <c r="I10" s="2">
        <v>1.45</v>
      </c>
      <c r="J10" s="2"/>
      <c r="K10" s="4">
        <f>G10*H10*I10</f>
        <v>89812.275</v>
      </c>
      <c r="L10" s="4">
        <v>10</v>
      </c>
      <c r="M10" s="4">
        <f>K10*L10/100</f>
        <v>8981.2275</v>
      </c>
      <c r="N10" s="4"/>
      <c r="O10" s="31"/>
      <c r="P10" s="4"/>
      <c r="Q10" s="31"/>
      <c r="R10" s="31"/>
      <c r="S10" s="31"/>
      <c r="T10" s="4"/>
      <c r="U10" s="4"/>
      <c r="V10" s="4">
        <f>K10+M10+O10+Q10+S10+U10</f>
        <v>98793.5025</v>
      </c>
      <c r="W10" s="83">
        <v>1</v>
      </c>
      <c r="X10" s="31">
        <f aca="true" t="shared" si="0" ref="X10:X20">V10*W10</f>
        <v>98793.5025</v>
      </c>
      <c r="Y10" s="25">
        <v>1</v>
      </c>
      <c r="Z10" s="31">
        <f aca="true" t="shared" si="1" ref="Z10:Z32">K10*Y10</f>
        <v>89812.275</v>
      </c>
      <c r="AA10" s="21"/>
      <c r="AB10" s="21"/>
      <c r="AC10" s="21"/>
      <c r="AD10" s="4"/>
      <c r="AE10" s="31"/>
      <c r="AF10" s="4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</row>
    <row r="11" spans="1:125" ht="14.25" customHeight="1">
      <c r="A11" s="2">
        <v>2</v>
      </c>
      <c r="B11" s="91" t="s">
        <v>126</v>
      </c>
      <c r="C11" s="81"/>
      <c r="D11" s="66" t="s">
        <v>32</v>
      </c>
      <c r="E11" s="5"/>
      <c r="F11" s="4"/>
      <c r="G11" s="2">
        <v>17697</v>
      </c>
      <c r="H11" s="2">
        <v>2.89</v>
      </c>
      <c r="I11" s="2">
        <v>1.45</v>
      </c>
      <c r="J11" s="2"/>
      <c r="K11" s="4">
        <f aca="true" t="shared" si="2" ref="K11:K31">G11*H11*I11</f>
        <v>74159.2785</v>
      </c>
      <c r="L11" s="4">
        <v>10</v>
      </c>
      <c r="M11" s="4">
        <f aca="true" t="shared" si="3" ref="M11:M32">K11*L11/100</f>
        <v>7415.92785</v>
      </c>
      <c r="N11" s="4"/>
      <c r="O11" s="4"/>
      <c r="P11" s="4"/>
      <c r="Q11" s="31"/>
      <c r="R11" s="4"/>
      <c r="S11" s="4"/>
      <c r="T11" s="4"/>
      <c r="U11" s="4"/>
      <c r="V11" s="4">
        <f aca="true" t="shared" si="4" ref="V11:V32">K11+M11+O11+Q11+S11+U11</f>
        <v>81575.20635</v>
      </c>
      <c r="W11" s="83">
        <v>1</v>
      </c>
      <c r="X11" s="31">
        <f t="shared" si="0"/>
        <v>81575.20635</v>
      </c>
      <c r="Y11" s="25">
        <v>1</v>
      </c>
      <c r="Z11" s="31">
        <f t="shared" si="1"/>
        <v>74159.2785</v>
      </c>
      <c r="AA11" s="7"/>
      <c r="AB11" s="7"/>
      <c r="AC11" s="7"/>
      <c r="AD11" s="4"/>
      <c r="AE11" s="31"/>
      <c r="AF11" s="4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</row>
    <row r="12" spans="1:125" ht="12.75">
      <c r="A12" s="2">
        <v>3</v>
      </c>
      <c r="B12" s="91" t="s">
        <v>33</v>
      </c>
      <c r="C12" s="81"/>
      <c r="D12" s="2" t="s">
        <v>32</v>
      </c>
      <c r="E12" s="5"/>
      <c r="F12" s="4"/>
      <c r="G12" s="2">
        <v>17697</v>
      </c>
      <c r="H12" s="2">
        <v>2.89</v>
      </c>
      <c r="I12" s="2">
        <v>1.45</v>
      </c>
      <c r="J12" s="2"/>
      <c r="K12" s="4">
        <f t="shared" si="2"/>
        <v>74159.2785</v>
      </c>
      <c r="L12" s="4">
        <v>10</v>
      </c>
      <c r="M12" s="4">
        <f t="shared" si="3"/>
        <v>7415.92785</v>
      </c>
      <c r="N12" s="4"/>
      <c r="O12" s="4"/>
      <c r="P12" s="4"/>
      <c r="Q12" s="4"/>
      <c r="R12" s="4"/>
      <c r="S12" s="4"/>
      <c r="T12" s="4">
        <v>20</v>
      </c>
      <c r="U12" s="4">
        <v>3539</v>
      </c>
      <c r="V12" s="4">
        <f t="shared" si="4"/>
        <v>85114.20635</v>
      </c>
      <c r="W12" s="57">
        <v>1</v>
      </c>
      <c r="X12" s="4">
        <f t="shared" si="0"/>
        <v>85114.20635</v>
      </c>
      <c r="Y12" s="37">
        <v>1</v>
      </c>
      <c r="Z12" s="31">
        <f t="shared" si="1"/>
        <v>74159.2785</v>
      </c>
      <c r="AA12" s="7"/>
      <c r="AB12" s="7"/>
      <c r="AC12" s="7"/>
      <c r="AD12" s="4"/>
      <c r="AE12" s="37"/>
      <c r="AF12" s="4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</row>
    <row r="13" spans="1:125" ht="10.5" customHeight="1">
      <c r="A13" s="2">
        <v>4</v>
      </c>
      <c r="B13" s="54" t="s">
        <v>63</v>
      </c>
      <c r="C13" s="81"/>
      <c r="D13" s="2" t="s">
        <v>113</v>
      </c>
      <c r="F13" s="34"/>
      <c r="G13" s="2">
        <v>17697</v>
      </c>
      <c r="H13" s="5">
        <v>2.81</v>
      </c>
      <c r="I13" s="2">
        <v>1.45</v>
      </c>
      <c r="J13" s="2"/>
      <c r="K13" s="4">
        <f t="shared" si="2"/>
        <v>72106.4265</v>
      </c>
      <c r="L13" s="4">
        <v>10</v>
      </c>
      <c r="M13" s="4">
        <f t="shared" si="3"/>
        <v>7210.64265</v>
      </c>
      <c r="N13" s="4"/>
      <c r="O13" s="4"/>
      <c r="P13" s="4"/>
      <c r="Q13" s="4"/>
      <c r="R13" s="4"/>
      <c r="S13" s="4"/>
      <c r="T13" s="4"/>
      <c r="U13" s="4"/>
      <c r="V13" s="4">
        <f t="shared" si="4"/>
        <v>79317.06915</v>
      </c>
      <c r="W13" s="8">
        <v>1</v>
      </c>
      <c r="X13" s="31">
        <f t="shared" si="0"/>
        <v>79317.06915</v>
      </c>
      <c r="Y13" s="5">
        <v>1</v>
      </c>
      <c r="Z13" s="31">
        <f t="shared" si="1"/>
        <v>72106.4265</v>
      </c>
      <c r="AA13" s="7"/>
      <c r="AB13" s="7"/>
      <c r="AC13" s="7"/>
      <c r="AD13" s="4"/>
      <c r="AE13" s="5"/>
      <c r="AF13" s="4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</row>
    <row r="14" spans="1:125" ht="12.75">
      <c r="A14" s="2">
        <v>5</v>
      </c>
      <c r="B14" s="91" t="s">
        <v>64</v>
      </c>
      <c r="C14" s="81"/>
      <c r="D14" s="2" t="s">
        <v>112</v>
      </c>
      <c r="E14" s="2"/>
      <c r="F14" s="4"/>
      <c r="G14" s="2">
        <v>17697</v>
      </c>
      <c r="H14" s="2">
        <v>2.89</v>
      </c>
      <c r="I14" s="2">
        <v>1.45</v>
      </c>
      <c r="J14" s="2"/>
      <c r="K14" s="4">
        <f t="shared" si="2"/>
        <v>74159.2785</v>
      </c>
      <c r="L14" s="4">
        <v>10</v>
      </c>
      <c r="M14" s="4">
        <f t="shared" si="3"/>
        <v>7415.92785</v>
      </c>
      <c r="N14" s="4"/>
      <c r="O14" s="31"/>
      <c r="P14" s="4"/>
      <c r="Q14" s="31"/>
      <c r="R14" s="4"/>
      <c r="S14" s="4"/>
      <c r="T14" s="4"/>
      <c r="U14" s="4"/>
      <c r="V14" s="4">
        <f t="shared" si="4"/>
        <v>81575.20635</v>
      </c>
      <c r="W14" s="57">
        <v>0.25</v>
      </c>
      <c r="X14" s="31">
        <f t="shared" si="0"/>
        <v>20393.8015875</v>
      </c>
      <c r="Y14" s="25"/>
      <c r="Z14" s="31">
        <f t="shared" si="1"/>
        <v>0</v>
      </c>
      <c r="AA14" s="7"/>
      <c r="AB14" s="7"/>
      <c r="AC14" s="7"/>
      <c r="AD14" s="4"/>
      <c r="AE14" s="31"/>
      <c r="AF14" s="4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</row>
    <row r="15" spans="1:125" ht="12.75">
      <c r="A15" s="2">
        <v>6</v>
      </c>
      <c r="B15" s="91" t="s">
        <v>65</v>
      </c>
      <c r="C15" s="81"/>
      <c r="D15" s="2" t="s">
        <v>112</v>
      </c>
      <c r="E15" s="5"/>
      <c r="F15" s="4"/>
      <c r="G15" s="2">
        <v>17697</v>
      </c>
      <c r="H15" s="2">
        <v>2.89</v>
      </c>
      <c r="I15" s="2">
        <v>1.45</v>
      </c>
      <c r="J15" s="2"/>
      <c r="K15" s="4">
        <f t="shared" si="2"/>
        <v>74159.2785</v>
      </c>
      <c r="L15" s="4">
        <v>10</v>
      </c>
      <c r="M15" s="4">
        <f t="shared" si="3"/>
        <v>7415.92785</v>
      </c>
      <c r="N15" s="4"/>
      <c r="O15" s="4"/>
      <c r="P15" s="4"/>
      <c r="Q15" s="31"/>
      <c r="R15" s="4"/>
      <c r="S15" s="4"/>
      <c r="T15" s="4"/>
      <c r="U15" s="4"/>
      <c r="V15" s="4">
        <f t="shared" si="4"/>
        <v>81575.20635</v>
      </c>
      <c r="W15" s="57">
        <v>1</v>
      </c>
      <c r="X15" s="31">
        <f t="shared" si="0"/>
        <v>81575.20635</v>
      </c>
      <c r="Y15" s="25">
        <v>1</v>
      </c>
      <c r="Z15" s="31">
        <f t="shared" si="1"/>
        <v>74159.2785</v>
      </c>
      <c r="AA15" s="7"/>
      <c r="AB15" s="7"/>
      <c r="AC15" s="7"/>
      <c r="AD15" s="4"/>
      <c r="AE15" s="31"/>
      <c r="AF15" s="4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</row>
    <row r="16" spans="1:125" ht="12.75">
      <c r="A16" s="2">
        <v>7</v>
      </c>
      <c r="B16" s="91" t="s">
        <v>66</v>
      </c>
      <c r="C16" s="81"/>
      <c r="D16" s="2" t="s">
        <v>113</v>
      </c>
      <c r="E16" s="5"/>
      <c r="F16" s="4"/>
      <c r="G16" s="2">
        <v>17697</v>
      </c>
      <c r="H16" s="2">
        <v>2.81</v>
      </c>
      <c r="I16" s="2">
        <v>1.45</v>
      </c>
      <c r="J16" s="2"/>
      <c r="K16" s="4">
        <f t="shared" si="2"/>
        <v>72106.4265</v>
      </c>
      <c r="L16" s="4">
        <v>10</v>
      </c>
      <c r="M16" s="4">
        <f t="shared" si="3"/>
        <v>7210.64265</v>
      </c>
      <c r="N16" s="4"/>
      <c r="O16" s="4"/>
      <c r="P16" s="4"/>
      <c r="Q16" s="31"/>
      <c r="R16" s="4"/>
      <c r="S16" s="4"/>
      <c r="T16" s="4"/>
      <c r="U16" s="4"/>
      <c r="V16" s="4">
        <f t="shared" si="4"/>
        <v>79317.06915</v>
      </c>
      <c r="W16" s="57">
        <v>0.5</v>
      </c>
      <c r="X16" s="31">
        <f t="shared" si="0"/>
        <v>39658.534575</v>
      </c>
      <c r="Y16" s="25">
        <v>0.5</v>
      </c>
      <c r="Z16" s="31">
        <f t="shared" si="1"/>
        <v>36053.21325</v>
      </c>
      <c r="AA16" s="7"/>
      <c r="AB16" s="7"/>
      <c r="AC16" s="7"/>
      <c r="AD16" s="4"/>
      <c r="AE16" s="31"/>
      <c r="AF16" s="4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</row>
    <row r="17" spans="1:125" ht="12.75">
      <c r="A17" s="2">
        <v>8</v>
      </c>
      <c r="B17" s="54" t="s">
        <v>67</v>
      </c>
      <c r="C17" s="81"/>
      <c r="D17" s="2" t="s">
        <v>112</v>
      </c>
      <c r="E17" s="5"/>
      <c r="F17" s="4"/>
      <c r="G17" s="2">
        <v>17697</v>
      </c>
      <c r="H17" s="2">
        <v>2.89</v>
      </c>
      <c r="I17" s="2">
        <v>1.45</v>
      </c>
      <c r="J17" s="2"/>
      <c r="K17" s="4">
        <f t="shared" si="2"/>
        <v>74159.2785</v>
      </c>
      <c r="L17" s="4">
        <v>10</v>
      </c>
      <c r="M17" s="4">
        <f t="shared" si="3"/>
        <v>7415.92785</v>
      </c>
      <c r="N17" s="4"/>
      <c r="O17" s="4"/>
      <c r="P17" s="4"/>
      <c r="Q17" s="31"/>
      <c r="R17" s="4"/>
      <c r="S17" s="4"/>
      <c r="T17" s="4"/>
      <c r="U17" s="4"/>
      <c r="V17" s="4">
        <f t="shared" si="4"/>
        <v>81575.20635</v>
      </c>
      <c r="W17" s="57">
        <v>0.5</v>
      </c>
      <c r="X17" s="31">
        <f t="shared" si="0"/>
        <v>40787.603175</v>
      </c>
      <c r="Y17" s="25">
        <v>0.5</v>
      </c>
      <c r="Z17" s="31">
        <f t="shared" si="1"/>
        <v>37079.63925</v>
      </c>
      <c r="AA17" s="7"/>
      <c r="AB17" s="7"/>
      <c r="AC17" s="7"/>
      <c r="AD17" s="4"/>
      <c r="AE17" s="31"/>
      <c r="AF17" s="4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</row>
    <row r="18" spans="1:125" ht="12.75">
      <c r="A18" s="2">
        <v>9</v>
      </c>
      <c r="B18" s="54" t="s">
        <v>67</v>
      </c>
      <c r="C18" s="81"/>
      <c r="D18" s="2" t="s">
        <v>112</v>
      </c>
      <c r="E18" s="5"/>
      <c r="F18" s="4"/>
      <c r="G18" s="2">
        <v>17697</v>
      </c>
      <c r="H18" s="2">
        <v>2.89</v>
      </c>
      <c r="I18" s="2">
        <v>1.45</v>
      </c>
      <c r="J18" s="2"/>
      <c r="K18" s="4">
        <f t="shared" si="2"/>
        <v>74159.2785</v>
      </c>
      <c r="L18" s="4">
        <v>10</v>
      </c>
      <c r="M18" s="4">
        <f t="shared" si="3"/>
        <v>7415.92785</v>
      </c>
      <c r="N18" s="4"/>
      <c r="O18" s="4"/>
      <c r="P18" s="4"/>
      <c r="Q18" s="31"/>
      <c r="R18" s="4"/>
      <c r="S18" s="4"/>
      <c r="T18" s="4"/>
      <c r="U18" s="4"/>
      <c r="V18" s="4">
        <f t="shared" si="4"/>
        <v>81575.20635</v>
      </c>
      <c r="W18" s="57">
        <v>1</v>
      </c>
      <c r="X18" s="31">
        <f t="shared" si="0"/>
        <v>81575.20635</v>
      </c>
      <c r="Y18" s="25">
        <v>1</v>
      </c>
      <c r="Z18" s="31">
        <f t="shared" si="1"/>
        <v>74159.2785</v>
      </c>
      <c r="AA18" s="7"/>
      <c r="AB18" s="7"/>
      <c r="AC18" s="7"/>
      <c r="AD18" s="4"/>
      <c r="AE18" s="31"/>
      <c r="AF18" s="4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</row>
    <row r="19" spans="1:125" ht="11.25" customHeight="1">
      <c r="A19" s="2">
        <v>10</v>
      </c>
      <c r="B19" s="54" t="s">
        <v>68</v>
      </c>
      <c r="C19" s="81"/>
      <c r="D19" s="2" t="s">
        <v>142</v>
      </c>
      <c r="E19" s="5">
        <v>3</v>
      </c>
      <c r="F19" s="4"/>
      <c r="G19" s="2">
        <v>17697</v>
      </c>
      <c r="H19" s="2">
        <v>3.31</v>
      </c>
      <c r="I19" s="2">
        <v>1.45</v>
      </c>
      <c r="J19" s="2"/>
      <c r="K19" s="4">
        <f t="shared" si="2"/>
        <v>84936.7515</v>
      </c>
      <c r="L19" s="4">
        <v>10</v>
      </c>
      <c r="M19" s="4">
        <f t="shared" si="3"/>
        <v>8493.675150000001</v>
      </c>
      <c r="N19" s="4"/>
      <c r="O19" s="4"/>
      <c r="P19" s="4"/>
      <c r="Q19" s="31"/>
      <c r="R19" s="4"/>
      <c r="S19" s="4"/>
      <c r="T19" s="4"/>
      <c r="U19" s="4"/>
      <c r="V19" s="4">
        <f t="shared" si="4"/>
        <v>93430.42665</v>
      </c>
      <c r="W19" s="57">
        <v>1</v>
      </c>
      <c r="X19" s="31">
        <f t="shared" si="0"/>
        <v>93430.42665</v>
      </c>
      <c r="Y19" s="25">
        <v>1</v>
      </c>
      <c r="Z19" s="31">
        <f t="shared" si="1"/>
        <v>84936.7515</v>
      </c>
      <c r="AA19" s="7"/>
      <c r="AB19" s="7"/>
      <c r="AC19" s="7"/>
      <c r="AD19" s="4"/>
      <c r="AE19" s="31"/>
      <c r="AF19" s="4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</row>
    <row r="20" spans="1:125" ht="12.75">
      <c r="A20" s="2">
        <v>11</v>
      </c>
      <c r="B20" s="54" t="s">
        <v>69</v>
      </c>
      <c r="C20" s="81"/>
      <c r="D20" s="2" t="s">
        <v>120</v>
      </c>
      <c r="E20" s="5">
        <v>27.09</v>
      </c>
      <c r="F20" s="4"/>
      <c r="G20" s="2">
        <v>17697</v>
      </c>
      <c r="H20" s="2">
        <v>3.29</v>
      </c>
      <c r="I20" s="2">
        <v>1.45</v>
      </c>
      <c r="J20" s="2"/>
      <c r="K20" s="4">
        <f t="shared" si="2"/>
        <v>84423.5385</v>
      </c>
      <c r="L20" s="4">
        <v>10</v>
      </c>
      <c r="M20" s="4">
        <f t="shared" si="3"/>
        <v>8442.35385</v>
      </c>
      <c r="N20" s="4"/>
      <c r="O20" s="4"/>
      <c r="P20" s="4"/>
      <c r="Q20" s="31"/>
      <c r="R20" s="4"/>
      <c r="S20" s="4"/>
      <c r="T20" s="4"/>
      <c r="U20" s="4"/>
      <c r="V20" s="4">
        <f t="shared" si="4"/>
        <v>92865.89235</v>
      </c>
      <c r="W20" s="57">
        <v>1</v>
      </c>
      <c r="X20" s="31">
        <f t="shared" si="0"/>
        <v>92865.89235</v>
      </c>
      <c r="Y20" s="25">
        <v>1</v>
      </c>
      <c r="Z20" s="31">
        <f t="shared" si="1"/>
        <v>84423.5385</v>
      </c>
      <c r="AA20" s="7"/>
      <c r="AB20" s="7"/>
      <c r="AC20" s="7"/>
      <c r="AD20" s="4"/>
      <c r="AE20" s="31"/>
      <c r="AF20" s="4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</row>
    <row r="21" spans="1:125" ht="12.75">
      <c r="A21" s="2">
        <v>12</v>
      </c>
      <c r="B21" s="54" t="s">
        <v>70</v>
      </c>
      <c r="C21" s="81"/>
      <c r="D21" s="2" t="s">
        <v>108</v>
      </c>
      <c r="E21" s="5">
        <v>20</v>
      </c>
      <c r="F21" s="4"/>
      <c r="G21" s="2">
        <v>17697</v>
      </c>
      <c r="H21" s="2">
        <v>3.65</v>
      </c>
      <c r="I21" s="2">
        <v>1.45</v>
      </c>
      <c r="J21" s="2"/>
      <c r="K21" s="4">
        <f t="shared" si="2"/>
        <v>93661.3725</v>
      </c>
      <c r="L21" s="4">
        <v>10</v>
      </c>
      <c r="M21" s="4">
        <f t="shared" si="3"/>
        <v>9366.13725</v>
      </c>
      <c r="N21" s="4"/>
      <c r="O21" s="4"/>
      <c r="P21" s="4"/>
      <c r="Q21" s="31"/>
      <c r="R21" s="4"/>
      <c r="S21" s="4"/>
      <c r="T21" s="4"/>
      <c r="U21" s="4"/>
      <c r="V21" s="4">
        <f t="shared" si="4"/>
        <v>103027.50975</v>
      </c>
      <c r="W21" s="57">
        <v>0.5</v>
      </c>
      <c r="X21" s="31">
        <v>33390</v>
      </c>
      <c r="Y21" s="25"/>
      <c r="Z21" s="31">
        <f t="shared" si="1"/>
        <v>0</v>
      </c>
      <c r="AA21" s="7"/>
      <c r="AB21" s="7"/>
      <c r="AC21" s="7"/>
      <c r="AD21" s="4"/>
      <c r="AE21" s="31"/>
      <c r="AF21" s="4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</row>
    <row r="22" spans="1:125" ht="12.75">
      <c r="A22" s="2">
        <v>13</v>
      </c>
      <c r="B22" s="54" t="s">
        <v>152</v>
      </c>
      <c r="C22" s="81"/>
      <c r="D22" s="2" t="s">
        <v>112</v>
      </c>
      <c r="E22" s="5"/>
      <c r="F22" s="4"/>
      <c r="G22" s="2">
        <v>17697</v>
      </c>
      <c r="H22" s="2">
        <v>2.89</v>
      </c>
      <c r="I22" s="2">
        <v>1.45</v>
      </c>
      <c r="J22" s="2"/>
      <c r="K22" s="4">
        <f t="shared" si="2"/>
        <v>74159.2785</v>
      </c>
      <c r="L22" s="4">
        <v>10</v>
      </c>
      <c r="M22" s="4">
        <f t="shared" si="3"/>
        <v>7415.92785</v>
      </c>
      <c r="N22" s="4"/>
      <c r="O22" s="4"/>
      <c r="P22" s="4"/>
      <c r="Q22" s="31"/>
      <c r="R22" s="4"/>
      <c r="S22" s="4"/>
      <c r="T22" s="4"/>
      <c r="U22" s="4"/>
      <c r="V22" s="4">
        <f t="shared" si="4"/>
        <v>81575.20635</v>
      </c>
      <c r="W22" s="57">
        <v>1</v>
      </c>
      <c r="X22" s="31">
        <f>V22*W22</f>
        <v>81575.20635</v>
      </c>
      <c r="Y22" s="25">
        <v>1</v>
      </c>
      <c r="Z22" s="31">
        <f t="shared" si="1"/>
        <v>74159.2785</v>
      </c>
      <c r="AA22" s="7"/>
      <c r="AB22" s="7"/>
      <c r="AC22" s="7"/>
      <c r="AD22" s="4"/>
      <c r="AE22" s="31"/>
      <c r="AF22" s="4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</row>
    <row r="23" spans="1:125" ht="13.5" customHeight="1">
      <c r="A23" s="2">
        <v>14</v>
      </c>
      <c r="B23" s="54" t="s">
        <v>71</v>
      </c>
      <c r="C23" s="84"/>
      <c r="D23" s="2" t="s">
        <v>110</v>
      </c>
      <c r="E23" s="5">
        <v>9.09</v>
      </c>
      <c r="F23" s="4"/>
      <c r="G23" s="2">
        <v>17697</v>
      </c>
      <c r="H23" s="2">
        <v>5.02</v>
      </c>
      <c r="I23" s="2">
        <v>1.45</v>
      </c>
      <c r="J23" s="2"/>
      <c r="K23" s="4">
        <f t="shared" si="2"/>
        <v>128816.46299999997</v>
      </c>
      <c r="L23" s="4">
        <v>10</v>
      </c>
      <c r="M23" s="4">
        <f t="shared" si="3"/>
        <v>12881.646299999997</v>
      </c>
      <c r="N23" s="4"/>
      <c r="O23" s="4"/>
      <c r="P23" s="4"/>
      <c r="Q23" s="31"/>
      <c r="R23" s="4"/>
      <c r="S23" s="4"/>
      <c r="T23" s="4"/>
      <c r="U23" s="4"/>
      <c r="V23" s="4">
        <f t="shared" si="4"/>
        <v>141698.10929999998</v>
      </c>
      <c r="W23" s="57">
        <v>1</v>
      </c>
      <c r="X23" s="31">
        <f>V23*W23</f>
        <v>141698.10929999998</v>
      </c>
      <c r="Y23" s="4">
        <v>1</v>
      </c>
      <c r="Z23" s="31">
        <f t="shared" si="1"/>
        <v>128816.46299999997</v>
      </c>
      <c r="AA23" s="7"/>
      <c r="AB23" s="7"/>
      <c r="AC23" s="7"/>
      <c r="AD23" s="4"/>
      <c r="AE23" s="5"/>
      <c r="AF23" s="4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</row>
    <row r="24" spans="1:125" ht="12.75">
      <c r="A24" s="2">
        <v>15</v>
      </c>
      <c r="B24" s="54" t="s">
        <v>72</v>
      </c>
      <c r="C24" s="81"/>
      <c r="D24" s="2" t="s">
        <v>108</v>
      </c>
      <c r="E24" s="5">
        <v>34.07</v>
      </c>
      <c r="F24" s="4"/>
      <c r="G24" s="2">
        <v>17697</v>
      </c>
      <c r="H24" s="2">
        <v>3.68</v>
      </c>
      <c r="I24" s="2">
        <v>1.45</v>
      </c>
      <c r="J24" s="2"/>
      <c r="K24" s="4">
        <f t="shared" si="2"/>
        <v>94431.19200000001</v>
      </c>
      <c r="L24" s="4">
        <v>10</v>
      </c>
      <c r="M24" s="4">
        <f t="shared" si="3"/>
        <v>9443.119200000001</v>
      </c>
      <c r="N24" s="4"/>
      <c r="O24" s="4"/>
      <c r="P24" s="4"/>
      <c r="Q24" s="4"/>
      <c r="R24" s="4"/>
      <c r="S24" s="4"/>
      <c r="T24" s="4"/>
      <c r="U24" s="4"/>
      <c r="V24" s="4">
        <f t="shared" si="4"/>
        <v>103874.31120000001</v>
      </c>
      <c r="W24" s="57">
        <v>1</v>
      </c>
      <c r="X24" s="31">
        <f>V24*W24</f>
        <v>103874.31120000001</v>
      </c>
      <c r="Y24" s="37">
        <v>1</v>
      </c>
      <c r="Z24" s="31">
        <f t="shared" si="1"/>
        <v>94431.19200000001</v>
      </c>
      <c r="AA24" s="7"/>
      <c r="AB24" s="7"/>
      <c r="AC24" s="7"/>
      <c r="AD24" s="4"/>
      <c r="AE24" s="37"/>
      <c r="AF24" s="4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</row>
    <row r="25" spans="1:125" ht="12.75">
      <c r="A25" s="2">
        <v>16</v>
      </c>
      <c r="B25" s="54" t="s">
        <v>72</v>
      </c>
      <c r="C25" s="81"/>
      <c r="D25" s="2" t="s">
        <v>109</v>
      </c>
      <c r="E25" s="5">
        <v>20</v>
      </c>
      <c r="F25" s="4"/>
      <c r="G25" s="2">
        <v>17697</v>
      </c>
      <c r="H25" s="2">
        <v>3.65</v>
      </c>
      <c r="I25" s="2">
        <v>1.45</v>
      </c>
      <c r="J25" s="2"/>
      <c r="K25" s="4">
        <f t="shared" si="2"/>
        <v>93661.3725</v>
      </c>
      <c r="L25" s="4">
        <v>10</v>
      </c>
      <c r="M25" s="4">
        <f t="shared" si="3"/>
        <v>9366.13725</v>
      </c>
      <c r="N25" s="4"/>
      <c r="O25" s="4"/>
      <c r="P25" s="4"/>
      <c r="Q25" s="4"/>
      <c r="R25" s="4"/>
      <c r="S25" s="4"/>
      <c r="T25" s="4"/>
      <c r="U25" s="4"/>
      <c r="V25" s="4">
        <f t="shared" si="4"/>
        <v>103027.50975</v>
      </c>
      <c r="W25" s="57">
        <v>0.5</v>
      </c>
      <c r="X25" s="31">
        <f>V25*W25</f>
        <v>51513.754875</v>
      </c>
      <c r="Y25" s="37"/>
      <c r="Z25" s="31">
        <f t="shared" si="1"/>
        <v>0</v>
      </c>
      <c r="AA25" s="7"/>
      <c r="AB25" s="7"/>
      <c r="AC25" s="7"/>
      <c r="AD25" s="4"/>
      <c r="AE25" s="37"/>
      <c r="AF25" s="4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</row>
    <row r="26" spans="1:125" ht="12.75">
      <c r="A26" s="2">
        <v>17</v>
      </c>
      <c r="B26" s="54" t="s">
        <v>74</v>
      </c>
      <c r="C26" s="84"/>
      <c r="D26" s="2" t="s">
        <v>109</v>
      </c>
      <c r="E26" s="5">
        <v>8.1</v>
      </c>
      <c r="F26" s="4"/>
      <c r="G26" s="2">
        <v>17697</v>
      </c>
      <c r="H26" s="2">
        <v>4.27</v>
      </c>
      <c r="I26" s="2">
        <v>1.45</v>
      </c>
      <c r="J26" s="2"/>
      <c r="K26" s="4">
        <f t="shared" si="2"/>
        <v>109570.97549999999</v>
      </c>
      <c r="L26" s="4">
        <v>10</v>
      </c>
      <c r="M26" s="4">
        <f t="shared" si="3"/>
        <v>10957.097549999999</v>
      </c>
      <c r="N26" s="4"/>
      <c r="O26" s="4"/>
      <c r="P26" s="4"/>
      <c r="Q26" s="4"/>
      <c r="R26" s="4"/>
      <c r="S26" s="4"/>
      <c r="T26" s="4"/>
      <c r="U26" s="4"/>
      <c r="V26" s="4">
        <f t="shared" si="4"/>
        <v>120528.07304999998</v>
      </c>
      <c r="W26" s="57">
        <v>0.75</v>
      </c>
      <c r="X26" s="31">
        <v>53736</v>
      </c>
      <c r="Y26" s="37">
        <v>1</v>
      </c>
      <c r="Z26" s="31">
        <f t="shared" si="1"/>
        <v>109570.97549999999</v>
      </c>
      <c r="AA26" s="7"/>
      <c r="AB26" s="7"/>
      <c r="AC26" s="7"/>
      <c r="AD26" s="4"/>
      <c r="AE26" s="5"/>
      <c r="AF26" s="4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</row>
    <row r="27" spans="1:125" ht="12.75">
      <c r="A27" s="2">
        <v>18</v>
      </c>
      <c r="B27" s="54" t="s">
        <v>75</v>
      </c>
      <c r="C27" s="84"/>
      <c r="D27" s="2" t="s">
        <v>109</v>
      </c>
      <c r="E27" s="5">
        <v>8.1</v>
      </c>
      <c r="G27" s="2">
        <v>17697</v>
      </c>
      <c r="H27" s="2">
        <v>4.27</v>
      </c>
      <c r="I27" s="2">
        <v>1.45</v>
      </c>
      <c r="J27" s="2"/>
      <c r="K27" s="4">
        <f t="shared" si="2"/>
        <v>109570.97549999999</v>
      </c>
      <c r="L27" s="4">
        <v>10</v>
      </c>
      <c r="M27" s="4">
        <f t="shared" si="3"/>
        <v>10957.097549999999</v>
      </c>
      <c r="N27" s="4"/>
      <c r="O27" s="4"/>
      <c r="P27" s="4"/>
      <c r="Q27" s="4"/>
      <c r="R27" s="4"/>
      <c r="S27" s="4"/>
      <c r="T27" s="4"/>
      <c r="U27" s="4"/>
      <c r="V27" s="4">
        <f t="shared" si="4"/>
        <v>120528.07304999998</v>
      </c>
      <c r="W27" s="57">
        <v>0.25</v>
      </c>
      <c r="X27" s="31">
        <f aca="true" t="shared" si="5" ref="X27:X32">V27*W27</f>
        <v>30132.018262499994</v>
      </c>
      <c r="Y27" s="25"/>
      <c r="Z27" s="31">
        <f t="shared" si="1"/>
        <v>0</v>
      </c>
      <c r="AA27" s="7"/>
      <c r="AB27" s="7"/>
      <c r="AC27" s="7"/>
      <c r="AD27" s="4"/>
      <c r="AE27" s="5"/>
      <c r="AF27" s="4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</row>
    <row r="28" spans="1:125" ht="10.5" customHeight="1">
      <c r="A28" s="2">
        <v>19</v>
      </c>
      <c r="B28" s="54" t="s">
        <v>93</v>
      </c>
      <c r="C28" s="84"/>
      <c r="D28" s="2" t="s">
        <v>108</v>
      </c>
      <c r="E28" s="5">
        <v>20.11</v>
      </c>
      <c r="F28" s="4"/>
      <c r="G28" s="2">
        <v>17697</v>
      </c>
      <c r="H28" s="2">
        <v>4.51</v>
      </c>
      <c r="I28" s="2">
        <v>1.45</v>
      </c>
      <c r="J28" s="2"/>
      <c r="K28" s="4">
        <f t="shared" si="2"/>
        <v>115729.5315</v>
      </c>
      <c r="L28" s="4">
        <v>10</v>
      </c>
      <c r="M28" s="4">
        <f t="shared" si="3"/>
        <v>11572.95315</v>
      </c>
      <c r="N28" s="4"/>
      <c r="O28" s="31"/>
      <c r="R28" s="4"/>
      <c r="S28" s="4"/>
      <c r="T28" s="4"/>
      <c r="U28" s="4"/>
      <c r="V28" s="4">
        <f t="shared" si="4"/>
        <v>127302.48465</v>
      </c>
      <c r="W28" s="57">
        <v>1</v>
      </c>
      <c r="X28" s="31">
        <f t="shared" si="5"/>
        <v>127302.48465</v>
      </c>
      <c r="Y28" s="25">
        <v>1</v>
      </c>
      <c r="Z28" s="31">
        <f t="shared" si="1"/>
        <v>115729.5315</v>
      </c>
      <c r="AA28" s="7"/>
      <c r="AB28" s="7"/>
      <c r="AC28" s="7"/>
      <c r="AD28" s="4"/>
      <c r="AE28" s="31" t="s">
        <v>128</v>
      </c>
      <c r="AF28" s="4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</row>
    <row r="29" spans="1:125" ht="12.75">
      <c r="A29" s="2">
        <v>20</v>
      </c>
      <c r="B29" s="54" t="s">
        <v>76</v>
      </c>
      <c r="C29" s="84"/>
      <c r="D29" s="2" t="s">
        <v>108</v>
      </c>
      <c r="E29" s="2">
        <v>6.1</v>
      </c>
      <c r="F29" s="4"/>
      <c r="G29" s="2">
        <v>17697</v>
      </c>
      <c r="H29" s="2">
        <v>4.23</v>
      </c>
      <c r="I29" s="2">
        <v>1.45</v>
      </c>
      <c r="J29" s="2"/>
      <c r="K29" s="4">
        <f t="shared" si="2"/>
        <v>108544.54950000001</v>
      </c>
      <c r="L29" s="4">
        <v>10</v>
      </c>
      <c r="M29" s="4">
        <f t="shared" si="3"/>
        <v>10854.454950000001</v>
      </c>
      <c r="N29" s="4"/>
      <c r="O29" s="4"/>
      <c r="R29" s="4"/>
      <c r="S29" s="4"/>
      <c r="T29" s="4"/>
      <c r="U29" s="4"/>
      <c r="V29" s="4">
        <f t="shared" si="4"/>
        <v>119399.00445000001</v>
      </c>
      <c r="W29" s="57">
        <v>1</v>
      </c>
      <c r="X29" s="31">
        <f t="shared" si="5"/>
        <v>119399.00445000001</v>
      </c>
      <c r="Y29" s="25">
        <v>1</v>
      </c>
      <c r="Z29" s="31">
        <f t="shared" si="1"/>
        <v>108544.54950000001</v>
      </c>
      <c r="AA29" s="7"/>
      <c r="AB29" s="7"/>
      <c r="AC29" s="7"/>
      <c r="AD29" s="4"/>
      <c r="AE29" s="31"/>
      <c r="AF29" s="4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</row>
    <row r="30" spans="1:125" ht="12.75">
      <c r="A30" s="2">
        <v>21</v>
      </c>
      <c r="B30" s="54" t="s">
        <v>94</v>
      </c>
      <c r="C30" s="84"/>
      <c r="D30" s="2" t="s">
        <v>142</v>
      </c>
      <c r="E30" s="5">
        <v>20</v>
      </c>
      <c r="F30" s="4"/>
      <c r="G30" s="2">
        <v>17697</v>
      </c>
      <c r="H30" s="2">
        <v>4.71</v>
      </c>
      <c r="I30" s="2">
        <v>1.45</v>
      </c>
      <c r="J30" s="2"/>
      <c r="K30" s="4">
        <f t="shared" si="2"/>
        <v>120861.66149999999</v>
      </c>
      <c r="L30" s="4">
        <v>10</v>
      </c>
      <c r="M30" s="4">
        <f t="shared" si="3"/>
        <v>12086.166149999997</v>
      </c>
      <c r="N30" s="4"/>
      <c r="O30" s="4"/>
      <c r="P30" s="4"/>
      <c r="Q30" s="4"/>
      <c r="R30" s="4"/>
      <c r="S30" s="4"/>
      <c r="T30" s="4"/>
      <c r="U30" s="4"/>
      <c r="V30" s="4">
        <f t="shared" si="4"/>
        <v>132947.82765</v>
      </c>
      <c r="W30" s="57">
        <v>0.5</v>
      </c>
      <c r="X30" s="37">
        <f t="shared" si="5"/>
        <v>66473.913825</v>
      </c>
      <c r="Y30" s="37"/>
      <c r="Z30" s="31">
        <f t="shared" si="1"/>
        <v>0</v>
      </c>
      <c r="AA30" s="7"/>
      <c r="AB30" s="7"/>
      <c r="AC30" s="7"/>
      <c r="AD30" s="4"/>
      <c r="AE30" s="37"/>
      <c r="AF30" s="4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</row>
    <row r="31" spans="1:125" ht="12.75">
      <c r="A31" s="2">
        <v>22</v>
      </c>
      <c r="B31" s="91" t="s">
        <v>119</v>
      </c>
      <c r="C31" s="84"/>
      <c r="D31" s="2" t="s">
        <v>112</v>
      </c>
      <c r="E31" s="5"/>
      <c r="F31" s="4"/>
      <c r="G31" s="2">
        <v>17697</v>
      </c>
      <c r="H31" s="2">
        <v>2.89</v>
      </c>
      <c r="I31" s="2">
        <v>1.45</v>
      </c>
      <c r="J31" s="2"/>
      <c r="K31" s="4">
        <f t="shared" si="2"/>
        <v>74159.2785</v>
      </c>
      <c r="L31" s="4">
        <v>10</v>
      </c>
      <c r="M31" s="4">
        <f t="shared" si="3"/>
        <v>7415.92785</v>
      </c>
      <c r="N31" s="4"/>
      <c r="O31" s="4"/>
      <c r="P31" s="4"/>
      <c r="Q31" s="4"/>
      <c r="R31" s="4"/>
      <c r="S31" s="4"/>
      <c r="T31" s="4"/>
      <c r="U31" s="4"/>
      <c r="V31" s="4">
        <f t="shared" si="4"/>
        <v>81575.20635</v>
      </c>
      <c r="W31" s="57">
        <v>1</v>
      </c>
      <c r="X31" s="37">
        <f t="shared" si="5"/>
        <v>81575.20635</v>
      </c>
      <c r="Y31" s="67" t="s">
        <v>53</v>
      </c>
      <c r="Z31" s="31">
        <f t="shared" si="1"/>
        <v>74159.2785</v>
      </c>
      <c r="AA31" s="7"/>
      <c r="AB31" s="7"/>
      <c r="AC31" s="7"/>
      <c r="AD31" s="4"/>
      <c r="AE31" s="37"/>
      <c r="AF31" s="4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</row>
    <row r="32" spans="1:125" ht="12.75">
      <c r="A32" s="2">
        <v>23</v>
      </c>
      <c r="B32" s="91" t="s">
        <v>121</v>
      </c>
      <c r="C32" s="84"/>
      <c r="D32" s="2" t="s">
        <v>111</v>
      </c>
      <c r="E32" s="5">
        <v>9.07</v>
      </c>
      <c r="F32" s="4"/>
      <c r="G32" s="2">
        <v>17697</v>
      </c>
      <c r="H32" s="2">
        <v>4.43</v>
      </c>
      <c r="I32" s="2">
        <v>1.45</v>
      </c>
      <c r="J32" s="2"/>
      <c r="K32" s="4">
        <f>G32*H32*I32*J32</f>
        <v>0</v>
      </c>
      <c r="L32" s="4">
        <v>10</v>
      </c>
      <c r="M32" s="4">
        <f t="shared" si="3"/>
        <v>0</v>
      </c>
      <c r="N32" s="4"/>
      <c r="O32" s="4"/>
      <c r="P32" s="4"/>
      <c r="Q32" s="4"/>
      <c r="R32" s="4"/>
      <c r="S32" s="4"/>
      <c r="T32" s="4"/>
      <c r="U32" s="4"/>
      <c r="V32" s="4">
        <f t="shared" si="4"/>
        <v>0</v>
      </c>
      <c r="W32" s="57">
        <v>1</v>
      </c>
      <c r="X32" s="37">
        <f t="shared" si="5"/>
        <v>0</v>
      </c>
      <c r="Y32" s="67" t="s">
        <v>53</v>
      </c>
      <c r="Z32" s="31">
        <f t="shared" si="1"/>
        <v>0</v>
      </c>
      <c r="AA32" s="7"/>
      <c r="AB32" s="7"/>
      <c r="AC32" s="7"/>
      <c r="AD32" s="4"/>
      <c r="AE32" s="37"/>
      <c r="AF32" s="4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</row>
    <row r="33" spans="1:125" ht="12.75">
      <c r="A33" s="2"/>
      <c r="B33" s="91"/>
      <c r="C33" s="103"/>
      <c r="D33" s="2"/>
      <c r="E33" s="5"/>
      <c r="F33" s="4"/>
      <c r="G33" s="2"/>
      <c r="H33" s="2"/>
      <c r="I33" s="2"/>
      <c r="J33" s="2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57"/>
      <c r="X33" s="37">
        <f>SUM(X10:X32)</f>
        <v>1685756.6646499997</v>
      </c>
      <c r="Y33" s="67"/>
      <c r="Z33" s="37">
        <f>SUM(Z10:Z32)</f>
        <v>1406460.2265</v>
      </c>
      <c r="AA33" s="7"/>
      <c r="AB33" s="7"/>
      <c r="AC33" s="7"/>
      <c r="AD33" s="4"/>
      <c r="AE33" s="37"/>
      <c r="AF33" s="4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</row>
    <row r="34" spans="1:125" ht="12.75">
      <c r="A34" s="2"/>
      <c r="B34" s="52"/>
      <c r="C34" s="84"/>
      <c r="D34" s="2"/>
      <c r="E34" s="5"/>
      <c r="F34" s="4"/>
      <c r="G34" s="34" t="s">
        <v>54</v>
      </c>
      <c r="H34" s="34"/>
      <c r="I34" s="34"/>
      <c r="J34" s="34"/>
      <c r="K34" s="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57">
        <f>W10+W11+W12+W13+W14+W15+W16+W17+W18+W19+W20+W21+W22+W23+W24+W25+W26+W27+W28+W29+W30+W31+W32</f>
        <v>18.75</v>
      </c>
      <c r="X34" s="37"/>
      <c r="Y34" s="67"/>
      <c r="Z34" s="37"/>
      <c r="AA34" s="7"/>
      <c r="AB34" s="7"/>
      <c r="AC34" s="7"/>
      <c r="AD34" s="4"/>
      <c r="AE34" s="37"/>
      <c r="AF34" s="4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</row>
    <row r="35" spans="1:125" ht="14.25" customHeight="1">
      <c r="A35" s="2">
        <v>24</v>
      </c>
      <c r="B35" s="91" t="s">
        <v>33</v>
      </c>
      <c r="C35" s="81"/>
      <c r="D35" s="2" t="s">
        <v>38</v>
      </c>
      <c r="E35" s="5"/>
      <c r="F35" s="4"/>
      <c r="G35" s="2">
        <v>17697</v>
      </c>
      <c r="H35" s="2">
        <v>2.92</v>
      </c>
      <c r="I35" s="2">
        <v>1.45</v>
      </c>
      <c r="J35" s="2"/>
      <c r="K35" s="4">
        <f>G35*H35*I35</f>
        <v>74929.098</v>
      </c>
      <c r="L35" s="31">
        <v>10</v>
      </c>
      <c r="M35" s="4">
        <f>K35*L35/100</f>
        <v>7492.909799999999</v>
      </c>
      <c r="N35" s="4"/>
      <c r="O35" s="31"/>
      <c r="P35" s="31"/>
      <c r="Q35" s="31"/>
      <c r="R35" s="4"/>
      <c r="S35" s="4">
        <f>R35*G35/100</f>
        <v>0</v>
      </c>
      <c r="T35" s="4">
        <v>35</v>
      </c>
      <c r="U35" s="4">
        <f>T35*G35/100</f>
        <v>6193.95</v>
      </c>
      <c r="V35" s="4">
        <f>K35+M35+O35+Q35+S35+U35</f>
        <v>88615.95779999999</v>
      </c>
      <c r="W35" s="4">
        <v>1</v>
      </c>
      <c r="X35" s="4">
        <f>K35+M35+O35+Q35+S35+U35+W35</f>
        <v>88616.95779999999</v>
      </c>
      <c r="Y35" s="26"/>
      <c r="Z35" s="31"/>
      <c r="AA35" s="7"/>
      <c r="AB35" s="7"/>
      <c r="AC35" s="7"/>
      <c r="AD35" s="4"/>
      <c r="AE35" s="37"/>
      <c r="AF35" s="4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</row>
    <row r="36" spans="1:125" ht="12.75">
      <c r="A36" s="2">
        <v>25</v>
      </c>
      <c r="B36" s="91" t="s">
        <v>33</v>
      </c>
      <c r="C36" s="81"/>
      <c r="D36" s="2" t="s">
        <v>38</v>
      </c>
      <c r="E36" s="5"/>
      <c r="F36" s="4"/>
      <c r="G36" s="2">
        <v>17697</v>
      </c>
      <c r="H36" s="2">
        <v>2.92</v>
      </c>
      <c r="I36" s="2">
        <v>1.45</v>
      </c>
      <c r="J36" s="2"/>
      <c r="K36" s="4">
        <f>G36*H36*I36</f>
        <v>74929.098</v>
      </c>
      <c r="L36" s="31">
        <v>10</v>
      </c>
      <c r="M36" s="4">
        <f>K36*L36/100</f>
        <v>7492.909799999999</v>
      </c>
      <c r="N36" s="4"/>
      <c r="O36" s="31"/>
      <c r="P36" s="31"/>
      <c r="Q36" s="31"/>
      <c r="R36" s="4"/>
      <c r="S36" s="4">
        <f>R36*G36/100</f>
        <v>0</v>
      </c>
      <c r="T36" s="4">
        <v>35</v>
      </c>
      <c r="U36" s="4">
        <f>T36*G36/100</f>
        <v>6193.95</v>
      </c>
      <c r="V36" s="4">
        <f>K36+M36+O36+Q36+S36+U36</f>
        <v>88615.95779999999</v>
      </c>
      <c r="W36" s="4">
        <v>1</v>
      </c>
      <c r="X36" s="4">
        <f>K36+M36+O36+Q36+S36+U36+W36</f>
        <v>88616.95779999999</v>
      </c>
      <c r="Y36" s="26"/>
      <c r="Z36" s="31"/>
      <c r="AA36" s="7"/>
      <c r="AB36" s="7"/>
      <c r="AC36" s="7"/>
      <c r="AD36" s="4"/>
      <c r="AE36" s="37"/>
      <c r="AF36" s="4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</row>
    <row r="37" spans="1:125" ht="12.75">
      <c r="A37" s="2">
        <v>26</v>
      </c>
      <c r="B37" s="91" t="s">
        <v>33</v>
      </c>
      <c r="C37" s="81"/>
      <c r="D37" s="2" t="s">
        <v>38</v>
      </c>
      <c r="E37" s="5"/>
      <c r="F37" s="4"/>
      <c r="G37" s="2">
        <v>17697</v>
      </c>
      <c r="H37" s="2">
        <v>2.92</v>
      </c>
      <c r="I37" s="2">
        <v>1.45</v>
      </c>
      <c r="J37" s="2"/>
      <c r="K37" s="4">
        <f>G37*H37*I37</f>
        <v>74929.098</v>
      </c>
      <c r="L37" s="31">
        <v>10</v>
      </c>
      <c r="M37" s="4">
        <f>K37*L37/100</f>
        <v>7492.909799999999</v>
      </c>
      <c r="N37" s="4"/>
      <c r="O37" s="31"/>
      <c r="P37" s="31"/>
      <c r="Q37" s="31"/>
      <c r="R37" s="4"/>
      <c r="S37" s="4">
        <f>R37*G37/100</f>
        <v>0</v>
      </c>
      <c r="T37" s="4">
        <v>35</v>
      </c>
      <c r="U37" s="4">
        <f>T37*G37/100</f>
        <v>6193.95</v>
      </c>
      <c r="V37" s="4">
        <f>K37+M37+O37+Q37+S37+U37</f>
        <v>88615.95779999999</v>
      </c>
      <c r="W37" s="4">
        <v>1</v>
      </c>
      <c r="X37" s="4">
        <f>K37+M37+O37+Q37+S37+U37+W37</f>
        <v>88616.95779999999</v>
      </c>
      <c r="Y37" s="8"/>
      <c r="Z37" s="31"/>
      <c r="AA37" s="7"/>
      <c r="AB37" s="7"/>
      <c r="AC37" s="7"/>
      <c r="AD37" s="4"/>
      <c r="AE37" s="37"/>
      <c r="AF37" s="4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</row>
    <row r="38" spans="1:125" ht="12.75">
      <c r="A38" s="2">
        <v>27</v>
      </c>
      <c r="B38" s="91" t="s">
        <v>33</v>
      </c>
      <c r="C38" s="81"/>
      <c r="D38" s="2" t="s">
        <v>38</v>
      </c>
      <c r="E38" s="5"/>
      <c r="F38" s="4"/>
      <c r="G38" s="2">
        <v>17697</v>
      </c>
      <c r="H38" s="2">
        <v>2.92</v>
      </c>
      <c r="I38" s="2">
        <v>1.45</v>
      </c>
      <c r="J38" s="2"/>
      <c r="K38" s="4">
        <f>G38*H38*I38</f>
        <v>74929.098</v>
      </c>
      <c r="L38" s="31">
        <v>10</v>
      </c>
      <c r="M38" s="4">
        <f>K38*L38/100</f>
        <v>7492.909799999999</v>
      </c>
      <c r="N38" s="4"/>
      <c r="O38" s="31"/>
      <c r="P38" s="31"/>
      <c r="Q38" s="31"/>
      <c r="R38" s="4"/>
      <c r="S38" s="4">
        <f>R38*G38/100</f>
        <v>0</v>
      </c>
      <c r="T38" s="4">
        <v>35</v>
      </c>
      <c r="U38" s="4">
        <f>T38*G38/100</f>
        <v>6193.95</v>
      </c>
      <c r="V38" s="4">
        <f>K38+M38+O38+Q38+S38+U38</f>
        <v>88615.95779999999</v>
      </c>
      <c r="W38" s="88" t="s">
        <v>53</v>
      </c>
      <c r="X38" s="4">
        <f>K38+M38+O38+Q38+S38+U38+W38</f>
        <v>88616.95779999999</v>
      </c>
      <c r="Y38" s="8"/>
      <c r="Z38" s="31">
        <f>K38*Y38</f>
        <v>0</v>
      </c>
      <c r="AA38" s="7"/>
      <c r="AB38" s="7"/>
      <c r="AC38" s="7"/>
      <c r="AD38" s="4"/>
      <c r="AE38" s="37"/>
      <c r="AF38" s="4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</row>
    <row r="39" spans="1:125" ht="12.75">
      <c r="A39" s="2">
        <v>28</v>
      </c>
      <c r="B39" s="91" t="s">
        <v>33</v>
      </c>
      <c r="C39" s="81"/>
      <c r="D39" s="2" t="s">
        <v>38</v>
      </c>
      <c r="E39" s="5"/>
      <c r="F39" s="4"/>
      <c r="G39" s="2">
        <v>17697</v>
      </c>
      <c r="H39" s="2">
        <v>2.92</v>
      </c>
      <c r="I39" s="2">
        <v>1.45</v>
      </c>
      <c r="J39" s="2"/>
      <c r="K39" s="4">
        <f>G39*H39*I39</f>
        <v>74929.098</v>
      </c>
      <c r="L39" s="31">
        <v>10</v>
      </c>
      <c r="M39" s="4">
        <f>K39*L39/100</f>
        <v>7492.909799999999</v>
      </c>
      <c r="N39" s="4"/>
      <c r="O39" s="31"/>
      <c r="P39" s="31"/>
      <c r="Q39" s="31"/>
      <c r="R39" s="4"/>
      <c r="S39" s="4"/>
      <c r="T39" s="4">
        <v>35</v>
      </c>
      <c r="U39" s="4">
        <f>T39*G39/100</f>
        <v>6193.95</v>
      </c>
      <c r="V39" s="4">
        <f>K39+M39+O39+Q39+S39+U39</f>
        <v>88615.95779999999</v>
      </c>
      <c r="W39" s="88" t="s">
        <v>140</v>
      </c>
      <c r="X39" s="31">
        <f>V39*W39</f>
        <v>22153.989449999997</v>
      </c>
      <c r="Y39" s="4"/>
      <c r="Z39" s="4"/>
      <c r="AA39" s="7"/>
      <c r="AB39" s="7"/>
      <c r="AC39" s="7"/>
      <c r="AD39" s="4"/>
      <c r="AE39" s="37"/>
      <c r="AF39" s="4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</row>
    <row r="40" spans="1:125" ht="12.75">
      <c r="A40" s="2"/>
      <c r="B40" s="48" t="s">
        <v>34</v>
      </c>
      <c r="G40" s="2"/>
      <c r="H40" s="2"/>
      <c r="I40" s="2"/>
      <c r="J40" s="2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7">
        <v>4.25</v>
      </c>
      <c r="X40" s="47">
        <f>SUM(X35:X39)</f>
        <v>376621.82064999995</v>
      </c>
      <c r="Y40" s="47"/>
      <c r="Z40" s="47"/>
      <c r="AA40" s="7"/>
      <c r="AB40" s="7"/>
      <c r="AC40" s="7"/>
      <c r="AD40" s="4"/>
      <c r="AE40" s="4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</row>
    <row r="41" spans="1:125" ht="12.75">
      <c r="A41" s="2"/>
      <c r="B41" s="48"/>
      <c r="G41" s="2"/>
      <c r="H41" s="2"/>
      <c r="I41" s="2"/>
      <c r="J41" s="2"/>
      <c r="K41" s="2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9"/>
      <c r="X41" s="47"/>
      <c r="Y41" s="47"/>
      <c r="Z41" s="4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</row>
    <row r="42" spans="1:125" ht="12.75">
      <c r="A42" s="2"/>
      <c r="B42" s="42"/>
      <c r="C42" s="32"/>
      <c r="D42" s="2"/>
      <c r="E42" s="2"/>
      <c r="F42" s="4"/>
      <c r="G42" s="5"/>
      <c r="H42" s="5"/>
      <c r="I42" s="5"/>
      <c r="J42" s="5"/>
      <c r="K42" s="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7">
        <v>23</v>
      </c>
      <c r="X42" s="47">
        <f>X33+X40</f>
        <v>2062378.4852999996</v>
      </c>
      <c r="Y42" s="47">
        <v>17</v>
      </c>
      <c r="Z42" s="37">
        <v>1506511</v>
      </c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</row>
    <row r="43" spans="1:125" ht="12.75" customHeight="1">
      <c r="A43" s="2"/>
      <c r="B43" s="48"/>
      <c r="C43" s="3"/>
      <c r="D43" s="2"/>
      <c r="E43" s="2"/>
      <c r="F43" s="4"/>
      <c r="G43" s="5"/>
      <c r="H43" s="5"/>
      <c r="I43" s="5"/>
      <c r="J43" s="5"/>
      <c r="K43" s="5"/>
      <c r="L43" s="4"/>
      <c r="M43" s="4"/>
      <c r="N43" s="4"/>
      <c r="O43" s="4"/>
      <c r="P43" s="4"/>
      <c r="Q43" s="4"/>
      <c r="R43" s="4"/>
      <c r="S43" s="4"/>
      <c r="T43" s="4"/>
      <c r="U43" s="4"/>
      <c r="W43" s="38"/>
      <c r="X43" s="39"/>
      <c r="Y43" s="39"/>
      <c r="Z43" s="5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</row>
    <row r="44" spans="1:125" ht="12.75">
      <c r="A44" s="2"/>
      <c r="B44" s="48"/>
      <c r="C44" s="3"/>
      <c r="D44" s="2"/>
      <c r="E44" s="2"/>
      <c r="F44" s="4"/>
      <c r="G44" s="5"/>
      <c r="H44" s="5"/>
      <c r="I44" s="5"/>
      <c r="J44" s="5"/>
      <c r="K44" s="5"/>
      <c r="L44" s="4"/>
      <c r="M44" s="4"/>
      <c r="N44" s="5"/>
      <c r="O44" s="5"/>
      <c r="P44" s="5"/>
      <c r="Q44" s="5"/>
      <c r="R44" s="5"/>
      <c r="S44" s="5"/>
      <c r="T44" s="5"/>
      <c r="U44" s="5"/>
      <c r="V44" s="5"/>
      <c r="W44" s="49"/>
      <c r="X44" s="47"/>
      <c r="Y44" s="47"/>
      <c r="Z44" s="4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</row>
    <row r="45" spans="1:125" ht="12.75">
      <c r="A45" s="2"/>
      <c r="B45" s="48"/>
      <c r="C45" s="32"/>
      <c r="D45" s="2"/>
      <c r="E45" s="2"/>
      <c r="F45" s="4"/>
      <c r="G45" s="5"/>
      <c r="H45" s="5"/>
      <c r="I45" s="5"/>
      <c r="J45" s="5"/>
      <c r="K45" s="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38"/>
      <c r="X45" s="41"/>
      <c r="Y45" s="38"/>
      <c r="Z45" s="41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</row>
    <row r="46" spans="1:125" ht="12.75">
      <c r="A46" s="2"/>
      <c r="B46" s="48"/>
      <c r="C46" s="3"/>
      <c r="D46" s="2"/>
      <c r="E46" s="2"/>
      <c r="F46" s="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49"/>
      <c r="X46" s="47"/>
      <c r="Y46" s="47"/>
      <c r="Z46" s="4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</row>
    <row r="47" spans="1:125" ht="12.75">
      <c r="A47" s="2"/>
      <c r="B47" s="42"/>
      <c r="C47" s="32"/>
      <c r="D47" s="2"/>
      <c r="E47" s="2"/>
      <c r="F47" s="4"/>
      <c r="G47" s="5"/>
      <c r="H47" s="5"/>
      <c r="I47" s="5"/>
      <c r="J47" s="5"/>
      <c r="K47" s="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38"/>
      <c r="X47" s="41"/>
      <c r="Y47" s="38"/>
      <c r="Z47" s="41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</row>
    <row r="48" spans="1:125" ht="12.75">
      <c r="A48" s="2"/>
      <c r="B48" s="3"/>
      <c r="C48" s="3"/>
      <c r="D48" s="2"/>
      <c r="E48" s="2"/>
      <c r="F48" s="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8"/>
      <c r="X48" s="5"/>
      <c r="Y48" s="5"/>
      <c r="Z48" s="5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</row>
    <row r="49" spans="1:125" ht="12.75">
      <c r="A49" s="2"/>
      <c r="B49" s="3"/>
      <c r="C49" s="3"/>
      <c r="D49" s="2"/>
      <c r="E49" s="9"/>
      <c r="F49" s="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8"/>
      <c r="X49" s="5"/>
      <c r="Y49" s="5"/>
      <c r="Z49" s="5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</row>
    <row r="50" spans="1:125" ht="12.75">
      <c r="A50" s="2"/>
      <c r="B50" s="3"/>
      <c r="C50" s="3"/>
      <c r="D50" s="2"/>
      <c r="E50" s="2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/>
      <c r="X50" s="5"/>
      <c r="Y50" s="5"/>
      <c r="Z50" s="5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</row>
    <row r="51" spans="1:125" ht="12.75">
      <c r="A51" s="2"/>
      <c r="B51" s="3"/>
      <c r="C51" s="3"/>
      <c r="D51" s="2"/>
      <c r="E51" s="2"/>
      <c r="F51" s="10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8"/>
      <c r="X51" s="5"/>
      <c r="Y51" s="5"/>
      <c r="Z51" s="5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</row>
    <row r="52" spans="1:125" ht="12.75">
      <c r="A52" s="2"/>
      <c r="B52" s="3"/>
      <c r="C52" s="3"/>
      <c r="D52" s="2"/>
      <c r="E52" s="2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  <c r="X52" s="5"/>
      <c r="Y52" s="5"/>
      <c r="Z52" s="5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</row>
    <row r="53" spans="1:125" ht="12.75">
      <c r="A53" s="2"/>
      <c r="B53" s="3"/>
      <c r="C53" s="3"/>
      <c r="D53" s="2"/>
      <c r="E53" s="2"/>
      <c r="F53" s="1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  <c r="X53" s="5"/>
      <c r="Y53" s="5"/>
      <c r="Z53" s="5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</row>
    <row r="54" spans="1:125" ht="12.75">
      <c r="A54" s="2"/>
      <c r="B54" s="3"/>
      <c r="C54" s="3"/>
      <c r="D54" s="2"/>
      <c r="E54" s="2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  <c r="X54" s="5"/>
      <c r="Y54" s="5"/>
      <c r="Z54" s="5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</row>
    <row r="55" spans="1:125" ht="12.75">
      <c r="A55" s="2"/>
      <c r="B55" s="3"/>
      <c r="C55" s="3"/>
      <c r="D55" s="2"/>
      <c r="E55" s="2"/>
      <c r="F55" s="10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8"/>
      <c r="X55" s="5"/>
      <c r="Y55" s="5"/>
      <c r="Z55" s="5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</row>
    <row r="56" spans="1:125" ht="12.75">
      <c r="A56" s="2"/>
      <c r="B56" s="3"/>
      <c r="C56" s="3"/>
      <c r="D56" s="2"/>
      <c r="E56" s="2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8"/>
      <c r="X56" s="5"/>
      <c r="Y56" s="5"/>
      <c r="Z56" s="5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</row>
    <row r="57" spans="1:125" ht="12.75">
      <c r="A57" s="2"/>
      <c r="B57" s="3"/>
      <c r="C57" s="3"/>
      <c r="D57" s="2"/>
      <c r="E57" s="2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8"/>
      <c r="X57" s="5"/>
      <c r="Y57" s="5"/>
      <c r="Z57" s="5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</row>
    <row r="58" spans="1:125" ht="12.75">
      <c r="A58" s="2"/>
      <c r="B58" s="3"/>
      <c r="C58" s="3"/>
      <c r="D58" s="2"/>
      <c r="E58" s="2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8"/>
      <c r="X58" s="5"/>
      <c r="Y58" s="5"/>
      <c r="Z58" s="5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</row>
    <row r="59" spans="1:125" ht="12.75">
      <c r="A59" s="2"/>
      <c r="B59" s="3"/>
      <c r="C59" s="3"/>
      <c r="D59" s="2"/>
      <c r="E59" s="2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8"/>
      <c r="X59" s="5"/>
      <c r="Y59" s="5"/>
      <c r="Z59" s="5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</row>
    <row r="60" spans="1:125" ht="12.75">
      <c r="A60" s="2"/>
      <c r="B60" s="3"/>
      <c r="C60" s="3"/>
      <c r="D60" s="2"/>
      <c r="E60" s="2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8"/>
      <c r="X60" s="5"/>
      <c r="Y60" s="5"/>
      <c r="Z60" s="5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</row>
    <row r="61" spans="1:125" ht="12.75">
      <c r="A61" s="2"/>
      <c r="B61" s="3"/>
      <c r="C61" s="3"/>
      <c r="D61" s="2"/>
      <c r="E61" s="2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8"/>
      <c r="X61" s="5"/>
      <c r="Y61" s="5"/>
      <c r="Z61" s="5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</row>
    <row r="62" spans="1:125" ht="12.75">
      <c r="A62" s="2"/>
      <c r="B62" s="3"/>
      <c r="C62" s="3"/>
      <c r="D62" s="2"/>
      <c r="E62" s="2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"/>
      <c r="X62" s="5"/>
      <c r="Y62" s="5"/>
      <c r="Z62" s="5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</row>
    <row r="63" spans="1:125" ht="12.75">
      <c r="A63" s="2"/>
      <c r="B63" s="3"/>
      <c r="C63" s="3"/>
      <c r="D63" s="2"/>
      <c r="E63" s="2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/>
      <c r="X63" s="5"/>
      <c r="Y63" s="5"/>
      <c r="Z63" s="5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</row>
    <row r="64" spans="1:125" ht="12.75">
      <c r="A64" s="2"/>
      <c r="B64" s="3"/>
      <c r="C64" s="3"/>
      <c r="D64" s="2"/>
      <c r="E64" s="2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/>
      <c r="X64" s="5"/>
      <c r="Y64" s="5"/>
      <c r="Z64" s="5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</row>
    <row r="65" spans="1:125" ht="12.75">
      <c r="A65" s="2"/>
      <c r="B65" s="3"/>
      <c r="C65" s="3"/>
      <c r="D65" s="2"/>
      <c r="E65" s="2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8"/>
      <c r="X65" s="5"/>
      <c r="Y65" s="5"/>
      <c r="Z65" s="5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</row>
    <row r="66" spans="1:125" ht="12.75">
      <c r="A66" s="2"/>
      <c r="B66" s="3"/>
      <c r="C66" s="3"/>
      <c r="D66" s="2"/>
      <c r="E66" s="2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/>
      <c r="X66" s="5"/>
      <c r="Y66" s="5"/>
      <c r="Z66" s="5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</row>
    <row r="67" spans="1:125" ht="12.75">
      <c r="A67" s="2"/>
      <c r="B67" s="3"/>
      <c r="C67" s="3"/>
      <c r="D67" s="2"/>
      <c r="E67" s="2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8"/>
      <c r="X67" s="5"/>
      <c r="Y67" s="5"/>
      <c r="Z67" s="5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</row>
    <row r="68" spans="1:125" ht="12.75">
      <c r="A68" s="2"/>
      <c r="B68" s="3"/>
      <c r="C68" s="3"/>
      <c r="D68" s="2"/>
      <c r="E68" s="2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8"/>
      <c r="X68" s="5"/>
      <c r="Y68" s="5"/>
      <c r="Z68" s="5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</row>
    <row r="69" spans="1:125" ht="12.75">
      <c r="A69" s="2"/>
      <c r="B69" s="3"/>
      <c r="C69" s="3"/>
      <c r="D69" s="2"/>
      <c r="E69" s="2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8"/>
      <c r="X69" s="5"/>
      <c r="Y69" s="5"/>
      <c r="Z69" s="5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</row>
    <row r="70" spans="1:125" ht="12.75">
      <c r="A70" s="2"/>
      <c r="B70" s="3"/>
      <c r="C70" s="3"/>
      <c r="D70" s="2"/>
      <c r="E70" s="2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/>
      <c r="X70" s="5"/>
      <c r="Y70" s="5"/>
      <c r="Z70" s="5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</row>
    <row r="71" spans="1:125" ht="12.75">
      <c r="A71" s="2"/>
      <c r="B71" s="3"/>
      <c r="C71" s="3"/>
      <c r="D71" s="2"/>
      <c r="E71" s="2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8"/>
      <c r="X71" s="5"/>
      <c r="Y71" s="5"/>
      <c r="Z71" s="5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</row>
    <row r="72" spans="1:125" ht="12.75">
      <c r="A72" s="2"/>
      <c r="B72" s="3"/>
      <c r="C72" s="3"/>
      <c r="D72" s="2"/>
      <c r="E72" s="2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8"/>
      <c r="X72" s="5"/>
      <c r="Y72" s="5"/>
      <c r="Z72" s="5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</row>
    <row r="73" spans="1:125" ht="12.75">
      <c r="A73" s="2"/>
      <c r="B73" s="3"/>
      <c r="C73" s="3"/>
      <c r="D73" s="2"/>
      <c r="E73" s="2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8"/>
      <c r="X73" s="5"/>
      <c r="Y73" s="5"/>
      <c r="Z73" s="5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</row>
    <row r="74" spans="1:125" ht="12.75">
      <c r="A74" s="2"/>
      <c r="B74" s="3"/>
      <c r="C74" s="3"/>
      <c r="D74" s="2"/>
      <c r="E74" s="2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8"/>
      <c r="X74" s="5"/>
      <c r="Y74" s="5"/>
      <c r="Z74" s="5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</row>
    <row r="75" spans="1:125" ht="12.75">
      <c r="A75" s="2"/>
      <c r="B75" s="3"/>
      <c r="C75" s="3"/>
      <c r="D75" s="2"/>
      <c r="E75" s="2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  <c r="X75" s="5"/>
      <c r="Y75" s="5"/>
      <c r="Z75" s="5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</row>
    <row r="76" spans="1:125" ht="12.75">
      <c r="A76" s="2"/>
      <c r="B76" s="3"/>
      <c r="C76" s="3"/>
      <c r="D76" s="2"/>
      <c r="E76" s="2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8"/>
      <c r="X76" s="5"/>
      <c r="Y76" s="5"/>
      <c r="Z76" s="5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</row>
    <row r="77" spans="1:125" ht="12.75">
      <c r="A77" s="2"/>
      <c r="B77" s="3"/>
      <c r="C77" s="3"/>
      <c r="D77" s="2"/>
      <c r="E77" s="2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8"/>
      <c r="X77" s="5"/>
      <c r="Y77" s="5"/>
      <c r="Z77" s="5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</row>
    <row r="78" spans="1:125" ht="12.75">
      <c r="A78" s="2"/>
      <c r="B78" s="3"/>
      <c r="C78" s="3"/>
      <c r="D78" s="2"/>
      <c r="E78" s="2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8"/>
      <c r="X78" s="5"/>
      <c r="Y78" s="5"/>
      <c r="Z78" s="5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</row>
    <row r="79" spans="1:125" ht="12.75">
      <c r="A79" s="2"/>
      <c r="B79" s="3"/>
      <c r="C79" s="3"/>
      <c r="D79" s="2"/>
      <c r="E79" s="2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8"/>
      <c r="X79" s="5"/>
      <c r="Y79" s="5"/>
      <c r="Z79" s="5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</row>
    <row r="80" spans="1:125" ht="12.75">
      <c r="A80" s="2"/>
      <c r="B80" s="3"/>
      <c r="C80" s="3"/>
      <c r="D80" s="2"/>
      <c r="E80" s="2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8"/>
      <c r="X80" s="5"/>
      <c r="Y80" s="5"/>
      <c r="Z80" s="5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</row>
    <row r="81" spans="1:125" ht="12.75">
      <c r="A81" s="2"/>
      <c r="B81" s="3"/>
      <c r="C81" s="3"/>
      <c r="D81" s="2"/>
      <c r="E81" s="2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8"/>
      <c r="X81" s="5"/>
      <c r="Y81" s="5"/>
      <c r="Z81" s="5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</row>
    <row r="82" spans="1:125" ht="12.75">
      <c r="A82" s="2"/>
      <c r="B82" s="3"/>
      <c r="C82" s="3"/>
      <c r="D82" s="2"/>
      <c r="E82" s="2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8"/>
      <c r="X82" s="5"/>
      <c r="Y82" s="5"/>
      <c r="Z82" s="5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</row>
    <row r="83" spans="1:125" ht="12.75">
      <c r="A83" s="2"/>
      <c r="B83" s="3"/>
      <c r="C83" s="3"/>
      <c r="D83" s="2"/>
      <c r="E83" s="2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8"/>
      <c r="X83" s="5"/>
      <c r="Y83" s="5"/>
      <c r="Z83" s="5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</row>
    <row r="84" spans="1:125" ht="12.75">
      <c r="A84" s="2"/>
      <c r="B84" s="3"/>
      <c r="C84" s="3"/>
      <c r="D84" s="2"/>
      <c r="E84" s="2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8"/>
      <c r="X84" s="5"/>
      <c r="Y84" s="5"/>
      <c r="Z84" s="5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</row>
    <row r="85" spans="1:125" ht="12.75">
      <c r="A85" s="2"/>
      <c r="B85" s="3"/>
      <c r="C85" s="3"/>
      <c r="D85" s="2"/>
      <c r="E85" s="2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8"/>
      <c r="X85" s="5"/>
      <c r="Y85" s="5"/>
      <c r="Z85" s="5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</row>
    <row r="86" spans="1:125" ht="12.75">
      <c r="A86" s="2"/>
      <c r="B86" s="3"/>
      <c r="C86" s="3"/>
      <c r="D86" s="2"/>
      <c r="E86" s="2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8"/>
      <c r="X86" s="5"/>
      <c r="Y86" s="5"/>
      <c r="Z86" s="5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</row>
    <row r="87" spans="1:125" ht="12.75">
      <c r="A87" s="2"/>
      <c r="B87" s="3"/>
      <c r="C87" s="3"/>
      <c r="D87" s="2"/>
      <c r="E87" s="2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8"/>
      <c r="X87" s="5"/>
      <c r="Y87" s="5"/>
      <c r="Z87" s="5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</row>
    <row r="88" spans="1:125" ht="12.75">
      <c r="A88" s="2"/>
      <c r="B88" s="3"/>
      <c r="C88" s="3"/>
      <c r="D88" s="2"/>
      <c r="E88" s="2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8"/>
      <c r="X88" s="5"/>
      <c r="Y88" s="5"/>
      <c r="Z88" s="5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</row>
    <row r="89" spans="1:125" ht="12.75">
      <c r="A89" s="2"/>
      <c r="B89" s="3"/>
      <c r="C89" s="3"/>
      <c r="D89" s="2"/>
      <c r="E89" s="2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8"/>
      <c r="X89" s="5"/>
      <c r="Y89" s="5"/>
      <c r="Z89" s="5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</row>
    <row r="90" spans="1:125" ht="12.75">
      <c r="A90" s="2"/>
      <c r="B90" s="3"/>
      <c r="C90" s="3"/>
      <c r="D90" s="2"/>
      <c r="E90" s="2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8"/>
      <c r="X90" s="5"/>
      <c r="Y90" s="5"/>
      <c r="Z90" s="5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</row>
    <row r="91" spans="1:125" ht="12.75">
      <c r="A91" s="2"/>
      <c r="B91" s="3"/>
      <c r="C91" s="3"/>
      <c r="D91" s="2"/>
      <c r="E91" s="2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8"/>
      <c r="X91" s="5"/>
      <c r="Y91" s="5"/>
      <c r="Z91" s="5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</row>
    <row r="92" spans="1:125" ht="12.75">
      <c r="A92" s="2"/>
      <c r="B92" s="3"/>
      <c r="C92" s="3"/>
      <c r="D92" s="2"/>
      <c r="E92" s="2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"/>
      <c r="X92" s="5"/>
      <c r="Y92" s="5"/>
      <c r="Z92" s="5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</row>
    <row r="93" spans="1:125" ht="12.75">
      <c r="A93" s="2"/>
      <c r="B93" s="3"/>
      <c r="C93" s="3"/>
      <c r="D93" s="2"/>
      <c r="E93" s="2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8"/>
      <c r="X93" s="5"/>
      <c r="Y93" s="5"/>
      <c r="Z93" s="5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</row>
    <row r="94" spans="1:125" ht="12.75">
      <c r="A94" s="2"/>
      <c r="B94" s="3"/>
      <c r="C94" s="3"/>
      <c r="D94" s="2"/>
      <c r="E94" s="2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8"/>
      <c r="X94" s="5"/>
      <c r="Y94" s="5"/>
      <c r="Z94" s="5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</row>
    <row r="95" spans="1:125" ht="12.75">
      <c r="A95" s="2"/>
      <c r="B95" s="3"/>
      <c r="C95" s="3"/>
      <c r="D95" s="2"/>
      <c r="E95" s="2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8"/>
      <c r="X95" s="5"/>
      <c r="Y95" s="5"/>
      <c r="Z95" s="5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</row>
    <row r="96" spans="1:125" ht="12.75">
      <c r="A96" s="2"/>
      <c r="B96" s="3"/>
      <c r="C96" s="3"/>
      <c r="D96" s="2"/>
      <c r="E96" s="2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8"/>
      <c r="X96" s="5"/>
      <c r="Y96" s="5"/>
      <c r="Z96" s="5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</row>
    <row r="97" spans="1:125" ht="12.75">
      <c r="A97" s="2"/>
      <c r="B97" s="3"/>
      <c r="C97" s="3"/>
      <c r="D97" s="2"/>
      <c r="E97" s="2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8"/>
      <c r="X97" s="5"/>
      <c r="Y97" s="5"/>
      <c r="Z97" s="5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</row>
    <row r="98" spans="1:125" ht="12.75">
      <c r="A98" s="2"/>
      <c r="B98" s="3"/>
      <c r="C98" s="3"/>
      <c r="D98" s="2"/>
      <c r="E98" s="2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8"/>
      <c r="X98" s="5"/>
      <c r="Y98" s="5"/>
      <c r="Z98" s="5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</row>
    <row r="99" spans="1:125" ht="12.75">
      <c r="A99" s="2"/>
      <c r="B99" s="3"/>
      <c r="C99" s="3"/>
      <c r="D99" s="2"/>
      <c r="E99" s="2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8"/>
      <c r="X99" s="5"/>
      <c r="Y99" s="5"/>
      <c r="Z99" s="5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</row>
    <row r="100" spans="1:125" ht="12.75">
      <c r="A100" s="2"/>
      <c r="B100" s="3"/>
      <c r="C100" s="3"/>
      <c r="D100" s="2"/>
      <c r="E100" s="2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/>
      <c r="X100" s="5"/>
      <c r="Y100" s="5"/>
      <c r="Z100" s="5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</row>
    <row r="101" spans="1:125" ht="12.75">
      <c r="A101" s="2"/>
      <c r="B101" s="3"/>
      <c r="C101" s="3"/>
      <c r="D101" s="2"/>
      <c r="E101" s="2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/>
      <c r="X101" s="5"/>
      <c r="Y101" s="5"/>
      <c r="Z101" s="5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</row>
    <row r="102" spans="1:125" ht="12.75">
      <c r="A102" s="2"/>
      <c r="B102" s="3"/>
      <c r="C102" s="3"/>
      <c r="D102" s="2"/>
      <c r="E102" s="2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  <c r="X102" s="5"/>
      <c r="Y102" s="5"/>
      <c r="Z102" s="5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</row>
    <row r="103" spans="1:125" ht="12.75">
      <c r="A103" s="2"/>
      <c r="B103" s="3"/>
      <c r="C103" s="3"/>
      <c r="D103" s="2"/>
      <c r="E103" s="2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  <c r="X103" s="5"/>
      <c r="Y103" s="5"/>
      <c r="Z103" s="5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</row>
    <row r="104" spans="1:125" ht="12.75">
      <c r="A104" s="2"/>
      <c r="B104" s="3"/>
      <c r="C104" s="3"/>
      <c r="D104" s="2"/>
      <c r="E104" s="2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8"/>
      <c r="X104" s="5"/>
      <c r="Y104" s="5"/>
      <c r="Z104" s="5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</row>
    <row r="105" spans="1:125" ht="12.75">
      <c r="A105" s="2"/>
      <c r="B105" s="3"/>
      <c r="C105" s="3"/>
      <c r="D105" s="2"/>
      <c r="E105" s="2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  <c r="X105" s="5"/>
      <c r="Y105" s="5"/>
      <c r="Z105" s="5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</row>
    <row r="106" spans="1:125" ht="12.75">
      <c r="A106" s="2"/>
      <c r="B106" s="3"/>
      <c r="C106" s="3"/>
      <c r="D106" s="2"/>
      <c r="E106" s="2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8"/>
      <c r="X106" s="5"/>
      <c r="Y106" s="5"/>
      <c r="Z106" s="5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</row>
    <row r="107" spans="1:125" ht="12.75">
      <c r="A107" s="2"/>
      <c r="B107" s="3"/>
      <c r="C107" s="3"/>
      <c r="D107" s="2"/>
      <c r="E107" s="2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8"/>
      <c r="X107" s="5"/>
      <c r="Y107" s="5"/>
      <c r="Z107" s="5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</row>
    <row r="108" spans="1:125" ht="12.75">
      <c r="A108" s="2"/>
      <c r="B108" s="3"/>
      <c r="C108" s="3"/>
      <c r="D108" s="2"/>
      <c r="E108" s="2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8"/>
      <c r="X108" s="5"/>
      <c r="Y108" s="5"/>
      <c r="Z108" s="5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</row>
    <row r="109" spans="1:125" ht="12.75">
      <c r="A109" s="2"/>
      <c r="B109" s="3"/>
      <c r="C109" s="3"/>
      <c r="D109" s="2"/>
      <c r="E109" s="2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8"/>
      <c r="X109" s="5"/>
      <c r="Y109" s="5"/>
      <c r="Z109" s="5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</row>
    <row r="110" spans="1:125" ht="12.75">
      <c r="A110" s="2"/>
      <c r="B110" s="3"/>
      <c r="C110" s="3"/>
      <c r="D110" s="2"/>
      <c r="E110" s="2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8"/>
      <c r="X110" s="5"/>
      <c r="Y110" s="5"/>
      <c r="Z110" s="5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</row>
    <row r="111" spans="1:125" ht="12.75">
      <c r="A111" s="2"/>
      <c r="B111" s="3"/>
      <c r="C111" s="3"/>
      <c r="D111" s="2"/>
      <c r="E111" s="2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8"/>
      <c r="X111" s="5"/>
      <c r="Y111" s="5"/>
      <c r="Z111" s="5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</row>
    <row r="112" spans="1:125" ht="12.75">
      <c r="A112" s="2"/>
      <c r="B112" s="3"/>
      <c r="C112" s="3"/>
      <c r="D112" s="2"/>
      <c r="E112" s="2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/>
      <c r="X112" s="5"/>
      <c r="Y112" s="5"/>
      <c r="Z112" s="5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</row>
    <row r="113" spans="1:125" ht="12.75">
      <c r="A113" s="2"/>
      <c r="B113" s="3"/>
      <c r="C113" s="3"/>
      <c r="D113" s="2"/>
      <c r="E113" s="2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/>
      <c r="X113" s="5"/>
      <c r="Y113" s="5"/>
      <c r="Z113" s="5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</row>
    <row r="114" spans="1:125" ht="12.75">
      <c r="A114" s="2"/>
      <c r="B114" s="3"/>
      <c r="C114" s="3"/>
      <c r="D114" s="2"/>
      <c r="E114" s="2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8"/>
      <c r="X114" s="5"/>
      <c r="Y114" s="5"/>
      <c r="Z114" s="5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</row>
    <row r="115" spans="1:125" ht="12.75">
      <c r="A115" s="2"/>
      <c r="B115" s="3"/>
      <c r="C115" s="3"/>
      <c r="D115" s="2"/>
      <c r="E115" s="2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/>
      <c r="X115" s="5"/>
      <c r="Y115" s="5"/>
      <c r="Z115" s="5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</row>
    <row r="116" spans="1:125" ht="12.75">
      <c r="A116" s="2"/>
      <c r="B116" s="3"/>
      <c r="C116" s="3"/>
      <c r="D116" s="2"/>
      <c r="E116" s="2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  <c r="X116" s="5"/>
      <c r="Y116" s="5"/>
      <c r="Z116" s="5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</row>
    <row r="117" spans="1:125" ht="12.75">
      <c r="A117" s="2"/>
      <c r="B117" s="3"/>
      <c r="C117" s="3"/>
      <c r="D117" s="2"/>
      <c r="E117" s="2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/>
      <c r="X117" s="5"/>
      <c r="Y117" s="5"/>
      <c r="Z117" s="5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</row>
    <row r="118" spans="1:125" ht="12.75">
      <c r="A118" s="2"/>
      <c r="B118" s="3"/>
      <c r="C118" s="3"/>
      <c r="D118" s="2"/>
      <c r="E118" s="2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/>
      <c r="X118" s="5"/>
      <c r="Y118" s="5"/>
      <c r="Z118" s="5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</row>
    <row r="119" spans="1:125" ht="12.75">
      <c r="A119" s="2"/>
      <c r="B119" s="3"/>
      <c r="C119" s="3"/>
      <c r="D119" s="2"/>
      <c r="E119" s="2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/>
      <c r="X119" s="5"/>
      <c r="Y119" s="5"/>
      <c r="Z119" s="5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</row>
    <row r="120" spans="1:125" ht="12.75">
      <c r="A120" s="2"/>
      <c r="B120" s="3"/>
      <c r="C120" s="3"/>
      <c r="D120" s="2"/>
      <c r="E120" s="2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/>
      <c r="X120" s="5"/>
      <c r="Y120" s="5"/>
      <c r="Z120" s="5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</row>
    <row r="121" spans="1:125" ht="12.75">
      <c r="A121" s="2"/>
      <c r="B121" s="3"/>
      <c r="C121" s="3"/>
      <c r="D121" s="2"/>
      <c r="E121" s="2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8"/>
      <c r="X121" s="5"/>
      <c r="Y121" s="5"/>
      <c r="Z121" s="5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</row>
    <row r="122" spans="1:125" ht="12.75">
      <c r="A122" s="2"/>
      <c r="B122" s="3"/>
      <c r="C122" s="3"/>
      <c r="D122" s="2"/>
      <c r="E122" s="2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8"/>
      <c r="X122" s="5"/>
      <c r="Y122" s="5"/>
      <c r="Z122" s="5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</row>
    <row r="123" spans="1:125" ht="12.75">
      <c r="A123" s="2"/>
      <c r="B123" s="3"/>
      <c r="C123" s="3"/>
      <c r="D123" s="2"/>
      <c r="E123" s="2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8"/>
      <c r="X123" s="5"/>
      <c r="Y123" s="5"/>
      <c r="Z123" s="5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</row>
    <row r="124" spans="1:125" ht="12.75">
      <c r="A124" s="2"/>
      <c r="B124" s="3"/>
      <c r="C124" s="3"/>
      <c r="D124" s="2"/>
      <c r="E124" s="2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8"/>
      <c r="X124" s="5"/>
      <c r="Y124" s="5"/>
      <c r="Z124" s="5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</row>
    <row r="125" spans="1:125" ht="12.75">
      <c r="A125" s="2"/>
      <c r="B125" s="3"/>
      <c r="C125" s="3"/>
      <c r="D125" s="2"/>
      <c r="E125" s="2"/>
      <c r="F125" s="10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8"/>
      <c r="X125" s="5"/>
      <c r="Y125" s="5"/>
      <c r="Z125" s="5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</row>
    <row r="126" spans="1:125" ht="12.75">
      <c r="A126" s="2"/>
      <c r="B126" s="3"/>
      <c r="C126" s="3"/>
      <c r="D126" s="2"/>
      <c r="E126" s="2"/>
      <c r="F126" s="10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8"/>
      <c r="X126" s="5"/>
      <c r="Y126" s="5"/>
      <c r="Z126" s="5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</row>
    <row r="127" spans="1:125" ht="12.75">
      <c r="A127" s="2"/>
      <c r="B127" s="3"/>
      <c r="C127" s="3"/>
      <c r="D127" s="2"/>
      <c r="E127" s="2"/>
      <c r="F127" s="10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8"/>
      <c r="X127" s="5"/>
      <c r="Y127" s="5"/>
      <c r="Z127" s="5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</row>
    <row r="128" spans="1:125" ht="12.75">
      <c r="A128" s="2"/>
      <c r="B128" s="3"/>
      <c r="C128" s="3"/>
      <c r="D128" s="2"/>
      <c r="E128" s="2"/>
      <c r="F128" s="10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8"/>
      <c r="X128" s="5"/>
      <c r="Y128" s="5"/>
      <c r="Z128" s="5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</row>
    <row r="129" spans="1:125" ht="12.75">
      <c r="A129" s="2"/>
      <c r="B129" s="3"/>
      <c r="C129" s="3"/>
      <c r="D129" s="2"/>
      <c r="E129" s="2"/>
      <c r="F129" s="10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8"/>
      <c r="X129" s="5"/>
      <c r="Y129" s="5"/>
      <c r="Z129" s="5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</row>
    <row r="130" spans="1:125" ht="12.75">
      <c r="A130" s="2"/>
      <c r="B130" s="3"/>
      <c r="C130" s="3"/>
      <c r="D130" s="2"/>
      <c r="E130" s="2"/>
      <c r="F130" s="10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8"/>
      <c r="X130" s="5"/>
      <c r="Y130" s="5"/>
      <c r="Z130" s="5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</row>
    <row r="131" spans="1:125" ht="12.75">
      <c r="A131" s="2"/>
      <c r="B131" s="3"/>
      <c r="C131" s="3"/>
      <c r="D131" s="2"/>
      <c r="E131" s="2"/>
      <c r="F131" s="10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8"/>
      <c r="X131" s="5"/>
      <c r="Y131" s="5"/>
      <c r="Z131" s="5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</row>
    <row r="132" spans="1:125" ht="12.75">
      <c r="A132" s="2"/>
      <c r="B132" s="3"/>
      <c r="C132" s="3"/>
      <c r="D132" s="2"/>
      <c r="E132" s="2"/>
      <c r="F132" s="10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8"/>
      <c r="X132" s="5"/>
      <c r="Y132" s="5"/>
      <c r="Z132" s="5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</row>
    <row r="133" spans="1:125" ht="12.75">
      <c r="A133" s="2"/>
      <c r="B133" s="3"/>
      <c r="C133" s="3"/>
      <c r="D133" s="2"/>
      <c r="E133" s="2"/>
      <c r="F133" s="10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8"/>
      <c r="X133" s="5"/>
      <c r="Y133" s="5"/>
      <c r="Z133" s="5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</row>
    <row r="134" spans="1:125" ht="12.75">
      <c r="A134" s="2"/>
      <c r="B134" s="3"/>
      <c r="C134" s="3"/>
      <c r="D134" s="2"/>
      <c r="E134" s="2"/>
      <c r="F134" s="10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8"/>
      <c r="X134" s="5"/>
      <c r="Y134" s="5"/>
      <c r="Z134" s="5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</row>
    <row r="135" spans="1:125" ht="12.75">
      <c r="A135" s="2"/>
      <c r="B135" s="3"/>
      <c r="C135" s="3"/>
      <c r="D135" s="2"/>
      <c r="E135" s="2"/>
      <c r="F135" s="10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8"/>
      <c r="X135" s="5"/>
      <c r="Y135" s="5"/>
      <c r="Z135" s="5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</row>
    <row r="136" spans="1:125" ht="12.75">
      <c r="A136" s="2"/>
      <c r="B136" s="3"/>
      <c r="C136" s="3"/>
      <c r="D136" s="2"/>
      <c r="E136" s="2"/>
      <c r="F136" s="10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8"/>
      <c r="X136" s="5"/>
      <c r="Y136" s="5"/>
      <c r="Z136" s="5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</row>
    <row r="137" spans="1:5" ht="12.75">
      <c r="A137" s="11"/>
      <c r="B137" s="12"/>
      <c r="C137" s="12"/>
      <c r="D137" s="11"/>
      <c r="E137" s="2"/>
    </row>
    <row r="138" spans="1:5" ht="12.75">
      <c r="A138" s="11"/>
      <c r="B138" s="12"/>
      <c r="C138" s="12"/>
      <c r="D138" s="11"/>
      <c r="E138" s="2"/>
    </row>
    <row r="139" spans="1:5" ht="12.75">
      <c r="A139" s="11"/>
      <c r="B139" s="12"/>
      <c r="C139" s="12"/>
      <c r="D139" s="11"/>
      <c r="E139" s="2"/>
    </row>
    <row r="140" spans="1:5" ht="12.75">
      <c r="A140" s="11"/>
      <c r="B140" s="12"/>
      <c r="C140" s="12"/>
      <c r="D140" s="11"/>
      <c r="E140" s="2"/>
    </row>
    <row r="141" spans="1:5" ht="12.75">
      <c r="A141" s="11"/>
      <c r="B141" s="12"/>
      <c r="C141" s="12"/>
      <c r="D141" s="11"/>
      <c r="E141" s="2"/>
    </row>
    <row r="142" spans="1:5" ht="12.75">
      <c r="A142" s="11"/>
      <c r="B142" s="12"/>
      <c r="C142" s="12"/>
      <c r="D142" s="11"/>
      <c r="E142" s="2"/>
    </row>
    <row r="143" spans="1:5" ht="12.75">
      <c r="A143" s="11"/>
      <c r="B143" s="12"/>
      <c r="C143" s="12"/>
      <c r="D143" s="11"/>
      <c r="E143" s="2"/>
    </row>
    <row r="144" spans="1:5" ht="12.75">
      <c r="A144" s="11"/>
      <c r="B144" s="12"/>
      <c r="C144" s="12"/>
      <c r="D144" s="11"/>
      <c r="E144" s="2"/>
    </row>
    <row r="145" spans="1:5" ht="12.75">
      <c r="A145" s="11"/>
      <c r="B145" s="12"/>
      <c r="C145" s="12"/>
      <c r="D145" s="11"/>
      <c r="E145" s="2"/>
    </row>
    <row r="146" spans="1:5" ht="12.75">
      <c r="A146" s="11"/>
      <c r="B146" s="12"/>
      <c r="C146" s="12"/>
      <c r="D146" s="11"/>
      <c r="E146" s="2"/>
    </row>
    <row r="147" spans="1:5" ht="12.75">
      <c r="A147" s="11"/>
      <c r="B147" s="12"/>
      <c r="C147" s="12"/>
      <c r="D147" s="11"/>
      <c r="E147" s="2"/>
    </row>
    <row r="148" spans="1:5" ht="12.75">
      <c r="A148" s="11"/>
      <c r="B148" s="12"/>
      <c r="C148" s="12"/>
      <c r="D148" s="11"/>
      <c r="E148" s="2"/>
    </row>
    <row r="149" spans="1:5" ht="12.75">
      <c r="A149" s="11"/>
      <c r="B149" s="12"/>
      <c r="C149" s="12"/>
      <c r="D149" s="11"/>
      <c r="E149" s="2"/>
    </row>
    <row r="150" spans="1:5" ht="12.75">
      <c r="A150" s="11"/>
      <c r="B150" s="12"/>
      <c r="C150" s="12"/>
      <c r="D150" s="11"/>
      <c r="E150" s="2"/>
    </row>
    <row r="151" spans="1:5" ht="12.75">
      <c r="A151" s="11"/>
      <c r="B151" s="12"/>
      <c r="C151" s="12"/>
      <c r="D151" s="11"/>
      <c r="E151" s="2"/>
    </row>
    <row r="152" spans="1:5" ht="12.75">
      <c r="A152" s="11"/>
      <c r="B152" s="12"/>
      <c r="C152" s="12"/>
      <c r="D152" s="11"/>
      <c r="E152" s="2"/>
    </row>
    <row r="153" spans="1:5" ht="12.75">
      <c r="A153" s="11"/>
      <c r="B153" s="12"/>
      <c r="C153" s="12"/>
      <c r="D153" s="11"/>
      <c r="E153" s="2"/>
    </row>
    <row r="154" spans="1:5" ht="12.75">
      <c r="A154" s="11"/>
      <c r="B154" s="12"/>
      <c r="C154" s="12"/>
      <c r="D154" s="11"/>
      <c r="E154" s="2"/>
    </row>
    <row r="155" spans="1:5" ht="12.75">
      <c r="A155" s="11"/>
      <c r="B155" s="12"/>
      <c r="C155" s="12"/>
      <c r="D155" s="11"/>
      <c r="E155" s="2"/>
    </row>
    <row r="156" spans="1:5" ht="12.75">
      <c r="A156" s="11"/>
      <c r="B156" s="12"/>
      <c r="C156" s="12"/>
      <c r="D156" s="11"/>
      <c r="E156" s="2"/>
    </row>
    <row r="157" spans="1:5" ht="12.75">
      <c r="A157" s="11"/>
      <c r="B157" s="12"/>
      <c r="C157" s="12"/>
      <c r="D157" s="11"/>
      <c r="E157" s="2"/>
    </row>
    <row r="158" spans="1:5" ht="12.75">
      <c r="A158" s="11"/>
      <c r="B158" s="12"/>
      <c r="C158" s="12"/>
      <c r="D158" s="11"/>
      <c r="E158" s="2"/>
    </row>
    <row r="159" spans="1:5" ht="12.75">
      <c r="A159" s="11"/>
      <c r="B159" s="12"/>
      <c r="C159" s="12"/>
      <c r="D159" s="11"/>
      <c r="E159" s="2"/>
    </row>
    <row r="160" spans="1:5" ht="12.75">
      <c r="A160" s="11"/>
      <c r="B160" s="12"/>
      <c r="C160" s="12"/>
      <c r="D160" s="11"/>
      <c r="E160" s="2"/>
    </row>
    <row r="161" spans="1:5" ht="12.75">
      <c r="A161" s="11"/>
      <c r="B161" s="12"/>
      <c r="C161" s="12"/>
      <c r="D161" s="11"/>
      <c r="E161" s="2"/>
    </row>
    <row r="162" spans="1:5" ht="12.75">
      <c r="A162" s="11"/>
      <c r="B162" s="12"/>
      <c r="C162" s="12"/>
      <c r="D162" s="11"/>
      <c r="E162" s="2"/>
    </row>
    <row r="163" spans="1:5" ht="12.75">
      <c r="A163" s="11"/>
      <c r="B163" s="12"/>
      <c r="C163" s="12"/>
      <c r="D163" s="11"/>
      <c r="E163" s="2"/>
    </row>
    <row r="164" spans="1:5" ht="12.75">
      <c r="A164" s="11"/>
      <c r="B164" s="12"/>
      <c r="C164" s="12"/>
      <c r="D164" s="11"/>
      <c r="E164" s="2"/>
    </row>
    <row r="165" spans="1:5" ht="12.75">
      <c r="A165" s="11"/>
      <c r="B165" s="12"/>
      <c r="C165" s="12"/>
      <c r="D165" s="11"/>
      <c r="E165" s="2"/>
    </row>
    <row r="166" spans="1:5" ht="12.75">
      <c r="A166" s="11"/>
      <c r="B166" s="12"/>
      <c r="C166" s="12"/>
      <c r="D166" s="11"/>
      <c r="E166" s="2"/>
    </row>
    <row r="167" spans="1:5" ht="12.75">
      <c r="A167" s="11"/>
      <c r="B167" s="12"/>
      <c r="C167" s="12"/>
      <c r="D167" s="11"/>
      <c r="E167" s="2"/>
    </row>
    <row r="168" spans="1:5" ht="12.75">
      <c r="A168" s="11"/>
      <c r="B168" s="12"/>
      <c r="C168" s="12"/>
      <c r="D168" s="11"/>
      <c r="E168" s="2"/>
    </row>
    <row r="169" spans="1:5" ht="12.75">
      <c r="A169" s="11"/>
      <c r="B169" s="12"/>
      <c r="C169" s="12"/>
      <c r="D169" s="11"/>
      <c r="E169" s="2"/>
    </row>
    <row r="170" spans="1:5" ht="12.75">
      <c r="A170" s="11"/>
      <c r="B170" s="12"/>
      <c r="C170" s="12"/>
      <c r="D170" s="11"/>
      <c r="E170" s="12"/>
    </row>
    <row r="171" spans="1:5" ht="12.75">
      <c r="A171" s="11"/>
      <c r="B171" s="12"/>
      <c r="C171" s="12"/>
      <c r="D171" s="11"/>
      <c r="E171" s="12"/>
    </row>
    <row r="172" spans="1:5" ht="12.75">
      <c r="A172" s="11"/>
      <c r="B172" s="12"/>
      <c r="C172" s="12"/>
      <c r="D172" s="11"/>
      <c r="E172" s="12"/>
    </row>
    <row r="173" spans="1:5" ht="12.75">
      <c r="A173" s="11"/>
      <c r="B173" s="12"/>
      <c r="C173" s="12"/>
      <c r="D173" s="11"/>
      <c r="E173" s="12"/>
    </row>
    <row r="174" spans="1:5" ht="12.75">
      <c r="A174" s="11"/>
      <c r="B174" s="12"/>
      <c r="C174" s="12"/>
      <c r="D174" s="11"/>
      <c r="E174" s="12"/>
    </row>
    <row r="175" spans="1:5" ht="12.75">
      <c r="A175" s="11"/>
      <c r="B175" s="12"/>
      <c r="C175" s="12"/>
      <c r="D175" s="11"/>
      <c r="E175" s="12"/>
    </row>
    <row r="176" spans="1:5" ht="12.75">
      <c r="A176" s="11"/>
      <c r="B176" s="12"/>
      <c r="C176" s="12"/>
      <c r="D176" s="11"/>
      <c r="E176" s="12"/>
    </row>
    <row r="177" spans="1:5" ht="12.75">
      <c r="A177" s="11"/>
      <c r="B177" s="12"/>
      <c r="C177" s="12"/>
      <c r="D177" s="11"/>
      <c r="E177" s="12"/>
    </row>
    <row r="178" spans="1:5" ht="12.75">
      <c r="A178" s="11"/>
      <c r="B178" s="12"/>
      <c r="C178" s="12"/>
      <c r="D178" s="11"/>
      <c r="E178" s="12"/>
    </row>
    <row r="179" spans="1:5" ht="12.75">
      <c r="A179" s="11"/>
      <c r="B179" s="12"/>
      <c r="C179" s="12"/>
      <c r="D179" s="11"/>
      <c r="E179" s="12"/>
    </row>
  </sheetData>
  <sheetProtection/>
  <mergeCells count="25">
    <mergeCell ref="Y6:Y7"/>
    <mergeCell ref="Z6:Z7"/>
    <mergeCell ref="W4:W7"/>
    <mergeCell ref="X4:X7"/>
    <mergeCell ref="Y4:Z5"/>
    <mergeCell ref="K5:K7"/>
    <mergeCell ref="A1:X1"/>
    <mergeCell ref="A4:A7"/>
    <mergeCell ref="B4:B7"/>
    <mergeCell ref="C4:C7"/>
    <mergeCell ref="D4:D7"/>
    <mergeCell ref="E4:E7"/>
    <mergeCell ref="G4:G7"/>
    <mergeCell ref="H4:H7"/>
    <mergeCell ref="K4:V4"/>
    <mergeCell ref="I4:I7"/>
    <mergeCell ref="F4:F7"/>
    <mergeCell ref="L6:M6"/>
    <mergeCell ref="N6:O6"/>
    <mergeCell ref="P6:Q6"/>
    <mergeCell ref="L5:V5"/>
    <mergeCell ref="R6:S6"/>
    <mergeCell ref="T6:U6"/>
    <mergeCell ref="V6:V7"/>
    <mergeCell ref="J4:J7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</sheetPr>
  <dimension ref="A1:DV167"/>
  <sheetViews>
    <sheetView zoomScalePageLayoutView="0" workbookViewId="0" topLeftCell="A19">
      <selection activeCell="C53" sqref="C53"/>
    </sheetView>
  </sheetViews>
  <sheetFormatPr defaultColWidth="9.00390625" defaultRowHeight="12.75"/>
  <cols>
    <col min="1" max="1" width="2.75390625" style="9" customWidth="1"/>
    <col min="2" max="2" width="15.875" style="6" customWidth="1"/>
    <col min="3" max="3" width="12.00390625" style="6" customWidth="1"/>
    <col min="4" max="4" width="5.00390625" style="9" customWidth="1"/>
    <col min="5" max="5" width="6.375" style="6" customWidth="1"/>
    <col min="6" max="6" width="5.75390625" style="13" customWidth="1"/>
    <col min="7" max="7" width="6.125" style="6" customWidth="1"/>
    <col min="8" max="9" width="4.875" style="6" customWidth="1"/>
    <col min="10" max="10" width="6.625" style="6" customWidth="1"/>
    <col min="11" max="11" width="4.125" style="6" customWidth="1"/>
    <col min="12" max="12" width="5.375" style="6" customWidth="1"/>
    <col min="13" max="13" width="0.12890625" style="6" customWidth="1"/>
    <col min="14" max="15" width="4.375" style="6" customWidth="1"/>
    <col min="16" max="16" width="6.375" style="6" customWidth="1"/>
    <col min="17" max="17" width="4.125" style="6" customWidth="1"/>
    <col min="18" max="18" width="5.125" style="6" customWidth="1"/>
    <col min="19" max="19" width="4.75390625" style="6" customWidth="1"/>
    <col min="20" max="20" width="5.625" style="6" customWidth="1"/>
    <col min="21" max="21" width="3.75390625" style="6" customWidth="1"/>
    <col min="22" max="22" width="4.75390625" style="6" customWidth="1"/>
    <col min="23" max="23" width="8.875" style="6" customWidth="1"/>
    <col min="24" max="24" width="6.75390625" style="14" customWidth="1"/>
    <col min="25" max="25" width="9.125" style="9" customWidth="1"/>
    <col min="26" max="26" width="5.75390625" style="9" customWidth="1"/>
    <col min="27" max="27" width="8.625" style="9" customWidth="1"/>
    <col min="28" max="28" width="5.75390625" style="6" customWidth="1"/>
    <col min="29" max="29" width="9.125" style="6" customWidth="1"/>
    <col min="30" max="30" width="8.25390625" style="6" customWidth="1"/>
    <col min="31" max="31" width="8.625" style="6" customWidth="1"/>
    <col min="32" max="32" width="4.75390625" style="6" customWidth="1"/>
    <col min="33" max="33" width="8.00390625" style="6" customWidth="1"/>
    <col min="34" max="34" width="7.625" style="6" customWidth="1"/>
    <col min="35" max="16384" width="9.125" style="6" customWidth="1"/>
  </cols>
  <sheetData>
    <row r="1" spans="1:27" ht="15.75">
      <c r="A1" s="75"/>
      <c r="B1" s="76"/>
      <c r="C1" s="76"/>
      <c r="D1" s="75"/>
      <c r="E1" s="76"/>
      <c r="F1" s="77"/>
      <c r="G1" s="76"/>
      <c r="H1" s="76"/>
      <c r="I1" s="76"/>
      <c r="J1" s="78"/>
      <c r="K1" s="78"/>
      <c r="L1" s="78"/>
      <c r="M1" s="78"/>
      <c r="N1" s="78"/>
      <c r="O1" s="78"/>
      <c r="P1" s="78"/>
      <c r="Q1" s="76"/>
      <c r="R1" s="76"/>
      <c r="S1" s="76"/>
      <c r="T1" s="76"/>
      <c r="U1" s="76"/>
      <c r="V1" s="76"/>
      <c r="W1" s="76"/>
      <c r="X1" s="142" t="s">
        <v>78</v>
      </c>
      <c r="Y1" s="142"/>
      <c r="Z1" s="142"/>
      <c r="AA1" s="142"/>
    </row>
    <row r="2" spans="1:27" ht="12.75">
      <c r="A2" s="75"/>
      <c r="B2" s="76"/>
      <c r="C2" s="76"/>
      <c r="D2" s="75"/>
      <c r="E2" s="76"/>
      <c r="F2" s="77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143" t="s">
        <v>45</v>
      </c>
      <c r="Y2" s="143"/>
      <c r="Z2" s="143"/>
      <c r="AA2" s="143"/>
    </row>
    <row r="3" spans="1:27" ht="15">
      <c r="A3" s="75"/>
      <c r="B3" s="76"/>
      <c r="C3" s="76"/>
      <c r="D3" s="75"/>
      <c r="E3" s="76"/>
      <c r="F3" s="77"/>
      <c r="G3" s="76"/>
      <c r="H3" s="76"/>
      <c r="I3" s="76"/>
      <c r="J3" s="78"/>
      <c r="K3" s="78"/>
      <c r="L3" s="78"/>
      <c r="M3" s="78"/>
      <c r="N3" s="78"/>
      <c r="O3" s="78"/>
      <c r="P3" s="78"/>
      <c r="Q3" s="76"/>
      <c r="R3" s="76"/>
      <c r="S3" s="76"/>
      <c r="T3" s="76"/>
      <c r="U3" s="76"/>
      <c r="V3" s="76"/>
      <c r="W3" s="76"/>
      <c r="X3" s="143" t="s">
        <v>148</v>
      </c>
      <c r="Y3" s="143"/>
      <c r="Z3" s="143"/>
      <c r="AA3" s="143"/>
    </row>
    <row r="4" spans="1:126" ht="12.75" customHeight="1">
      <c r="A4" s="68"/>
      <c r="B4" s="68"/>
      <c r="C4" s="68"/>
      <c r="D4" s="69"/>
      <c r="E4" s="68"/>
      <c r="F4" s="70"/>
      <c r="G4" s="69"/>
      <c r="H4" s="69"/>
      <c r="I4" s="69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144" t="s">
        <v>79</v>
      </c>
      <c r="Y4" s="144"/>
      <c r="Z4" s="144"/>
      <c r="AA4" s="144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</row>
    <row r="5" spans="1:126" ht="12.75" customHeight="1">
      <c r="A5" s="68"/>
      <c r="B5" s="68"/>
      <c r="C5" s="68"/>
      <c r="D5" s="69"/>
      <c r="E5" s="68"/>
      <c r="F5" s="70"/>
      <c r="G5" s="69"/>
      <c r="H5" s="69"/>
      <c r="I5" s="69"/>
      <c r="J5" s="72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145" t="s">
        <v>80</v>
      </c>
      <c r="Y5" s="145"/>
      <c r="Z5" s="145"/>
      <c r="AA5" s="145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</row>
    <row r="6" spans="1:126" ht="13.5" customHeight="1">
      <c r="A6" s="68"/>
      <c r="B6" s="68"/>
      <c r="C6" s="68"/>
      <c r="D6" s="69"/>
      <c r="E6" s="68"/>
      <c r="F6" s="70"/>
      <c r="G6" s="69"/>
      <c r="H6" s="69"/>
      <c r="I6" s="69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69"/>
      <c r="X6" s="145" t="s">
        <v>124</v>
      </c>
      <c r="Y6" s="145"/>
      <c r="Z6" s="145"/>
      <c r="AA6" s="145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1:126" ht="0.75" customHeight="1">
      <c r="A7" s="68"/>
      <c r="B7" s="68"/>
      <c r="C7" s="68"/>
      <c r="D7" s="69"/>
      <c r="E7" s="68"/>
      <c r="F7" s="70"/>
      <c r="G7" s="69"/>
      <c r="H7" s="69"/>
      <c r="I7" s="69"/>
      <c r="J7" s="72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69"/>
      <c r="X7" s="74"/>
      <c r="Y7" s="72"/>
      <c r="Z7" s="72"/>
      <c r="AA7" s="72"/>
      <c r="AB7" s="15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7"/>
      <c r="AN7" s="17"/>
      <c r="AO7" s="1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 t="s">
        <v>4</v>
      </c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</row>
    <row r="8" spans="1:126" s="13" customFormat="1" ht="15.75">
      <c r="A8" s="129" t="s">
        <v>146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40"/>
      <c r="AA8" s="9"/>
      <c r="AB8" s="18"/>
      <c r="AC8" s="18"/>
      <c r="AD8" s="19"/>
      <c r="AE8" s="19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</row>
    <row r="9" spans="1:126" s="13" customFormat="1" ht="15">
      <c r="A9" s="9"/>
      <c r="B9" s="6"/>
      <c r="C9" s="6"/>
      <c r="D9" s="9"/>
      <c r="E9" s="6"/>
      <c r="G9" s="6"/>
      <c r="H9" s="6"/>
      <c r="I9" s="6"/>
      <c r="J9" s="140" t="s">
        <v>153</v>
      </c>
      <c r="K9" s="140"/>
      <c r="L9" s="140"/>
      <c r="M9" s="140"/>
      <c r="N9" s="140"/>
      <c r="O9" s="140"/>
      <c r="P9" s="140"/>
      <c r="Q9" s="140"/>
      <c r="R9" s="6"/>
      <c r="S9" s="6"/>
      <c r="T9" s="6"/>
      <c r="U9" s="6"/>
      <c r="V9" s="6"/>
      <c r="W9" s="6"/>
      <c r="X9" s="14"/>
      <c r="Y9" s="9"/>
      <c r="Z9" s="9"/>
      <c r="AA9" s="9"/>
      <c r="AB9" s="18"/>
      <c r="AC9" s="18"/>
      <c r="AD9" s="19"/>
      <c r="AE9" s="19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</row>
    <row r="10" spans="28:126" ht="0.75" customHeight="1">
      <c r="AB10" s="21"/>
      <c r="AC10" s="21"/>
      <c r="AD10" s="21"/>
      <c r="AE10" s="21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</row>
    <row r="11" spans="10:126" ht="14.25" customHeight="1">
      <c r="J11" s="131" t="s">
        <v>13</v>
      </c>
      <c r="K11" s="131"/>
      <c r="L11" s="131"/>
      <c r="M11" s="131"/>
      <c r="N11" s="131"/>
      <c r="O11" s="131"/>
      <c r="P11" s="131"/>
      <c r="Q11" s="131"/>
      <c r="R11" s="79"/>
      <c r="S11" s="79"/>
      <c r="AB11" s="21"/>
      <c r="AC11" s="21"/>
      <c r="AD11" s="21"/>
      <c r="AE11" s="21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</row>
    <row r="12" spans="1:126" ht="12.75">
      <c r="A12" s="125" t="s">
        <v>2</v>
      </c>
      <c r="B12" s="125" t="s">
        <v>0</v>
      </c>
      <c r="C12" s="125" t="s">
        <v>3</v>
      </c>
      <c r="D12" s="107" t="s">
        <v>10</v>
      </c>
      <c r="E12" s="125" t="s">
        <v>14</v>
      </c>
      <c r="F12" s="130" t="s">
        <v>15</v>
      </c>
      <c r="G12" s="107" t="s">
        <v>19</v>
      </c>
      <c r="H12" s="109" t="s">
        <v>20</v>
      </c>
      <c r="I12" s="109" t="s">
        <v>149</v>
      </c>
      <c r="J12" s="112" t="s">
        <v>1</v>
      </c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4"/>
      <c r="X12" s="120" t="s">
        <v>11</v>
      </c>
      <c r="Y12" s="123" t="s">
        <v>21</v>
      </c>
      <c r="Z12" s="119" t="s">
        <v>23</v>
      </c>
      <c r="AA12" s="119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</row>
    <row r="13" spans="1:126" ht="12.75">
      <c r="A13" s="126"/>
      <c r="B13" s="126"/>
      <c r="C13" s="126"/>
      <c r="D13" s="108"/>
      <c r="E13" s="126"/>
      <c r="F13" s="130"/>
      <c r="G13" s="108"/>
      <c r="H13" s="110"/>
      <c r="I13" s="110"/>
      <c r="J13" s="123" t="s">
        <v>6</v>
      </c>
      <c r="K13" s="128" t="s">
        <v>22</v>
      </c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1"/>
      <c r="Y13" s="124"/>
      <c r="Z13" s="119"/>
      <c r="AA13" s="119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</row>
    <row r="14" spans="1:126" ht="45.75" customHeight="1">
      <c r="A14" s="126"/>
      <c r="B14" s="126"/>
      <c r="C14" s="126"/>
      <c r="D14" s="107"/>
      <c r="E14" s="126"/>
      <c r="F14" s="130"/>
      <c r="G14" s="107"/>
      <c r="H14" s="110"/>
      <c r="I14" s="110"/>
      <c r="J14" s="124"/>
      <c r="K14" s="119" t="s">
        <v>24</v>
      </c>
      <c r="L14" s="119"/>
      <c r="M14" s="115" t="s">
        <v>9</v>
      </c>
      <c r="N14" s="118"/>
      <c r="O14" s="115" t="s">
        <v>17</v>
      </c>
      <c r="P14" s="116"/>
      <c r="Q14" s="115" t="s">
        <v>17</v>
      </c>
      <c r="R14" s="116"/>
      <c r="S14" s="117" t="s">
        <v>18</v>
      </c>
      <c r="T14" s="117"/>
      <c r="U14" s="147" t="s">
        <v>141</v>
      </c>
      <c r="V14" s="134"/>
      <c r="W14" s="110" t="s">
        <v>12</v>
      </c>
      <c r="X14" s="121"/>
      <c r="Y14" s="124"/>
      <c r="Z14" s="119" t="s">
        <v>28</v>
      </c>
      <c r="AA14" s="119" t="s">
        <v>29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</row>
    <row r="15" spans="1:126" ht="33.75">
      <c r="A15" s="127"/>
      <c r="B15" s="127"/>
      <c r="C15" s="127"/>
      <c r="D15" s="107"/>
      <c r="E15" s="127"/>
      <c r="F15" s="130"/>
      <c r="G15" s="107"/>
      <c r="H15" s="111"/>
      <c r="I15" s="111"/>
      <c r="J15" s="117"/>
      <c r="K15" s="23" t="s">
        <v>25</v>
      </c>
      <c r="L15" s="23" t="s">
        <v>7</v>
      </c>
      <c r="M15" s="23" t="s">
        <v>8</v>
      </c>
      <c r="N15" s="23" t="s">
        <v>7</v>
      </c>
      <c r="O15" s="23" t="s">
        <v>8</v>
      </c>
      <c r="P15" s="23" t="s">
        <v>7</v>
      </c>
      <c r="Q15" s="23" t="s">
        <v>8</v>
      </c>
      <c r="R15" s="23" t="s">
        <v>7</v>
      </c>
      <c r="S15" s="23" t="s">
        <v>8</v>
      </c>
      <c r="T15" s="23" t="s">
        <v>7</v>
      </c>
      <c r="U15" s="23" t="s">
        <v>8</v>
      </c>
      <c r="V15" s="23" t="s">
        <v>7</v>
      </c>
      <c r="W15" s="111"/>
      <c r="X15" s="122"/>
      <c r="Y15" s="117"/>
      <c r="Z15" s="119"/>
      <c r="AA15" s="119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</row>
    <row r="16" spans="1:126" ht="12.75">
      <c r="A16" s="24">
        <v>1</v>
      </c>
      <c r="B16" s="24">
        <v>2</v>
      </c>
      <c r="C16" s="24">
        <v>3</v>
      </c>
      <c r="D16" s="24">
        <v>4</v>
      </c>
      <c r="E16" s="24">
        <v>5</v>
      </c>
      <c r="F16" s="24">
        <v>6</v>
      </c>
      <c r="G16" s="24">
        <v>7</v>
      </c>
      <c r="H16" s="24">
        <v>8</v>
      </c>
      <c r="I16" s="24">
        <v>9</v>
      </c>
      <c r="J16" s="24">
        <v>10</v>
      </c>
      <c r="K16" s="24">
        <v>11</v>
      </c>
      <c r="L16" s="24">
        <v>12</v>
      </c>
      <c r="M16" s="24">
        <v>13</v>
      </c>
      <c r="N16" s="24">
        <v>14</v>
      </c>
      <c r="O16" s="24">
        <v>15</v>
      </c>
      <c r="P16" s="24">
        <v>16</v>
      </c>
      <c r="Q16" s="24">
        <v>17</v>
      </c>
      <c r="R16" s="24">
        <v>18</v>
      </c>
      <c r="S16" s="24">
        <v>19</v>
      </c>
      <c r="T16" s="24">
        <v>20</v>
      </c>
      <c r="U16" s="24">
        <v>21</v>
      </c>
      <c r="V16" s="24">
        <v>22</v>
      </c>
      <c r="W16" s="24">
        <v>23</v>
      </c>
      <c r="X16" s="24">
        <v>24</v>
      </c>
      <c r="Y16" s="24">
        <v>25</v>
      </c>
      <c r="Z16" s="24">
        <v>26</v>
      </c>
      <c r="AA16" s="24">
        <v>27</v>
      </c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</row>
    <row r="17" spans="1:126" ht="12.75">
      <c r="A17" s="2"/>
      <c r="B17" s="18"/>
      <c r="C17" s="18"/>
      <c r="E17" s="28"/>
      <c r="F17" s="28"/>
      <c r="G17" s="29" t="s">
        <v>44</v>
      </c>
      <c r="H17" s="29"/>
      <c r="I17" s="29"/>
      <c r="J17" s="29"/>
      <c r="K17" s="29"/>
      <c r="L17" s="29"/>
      <c r="M17" s="28"/>
      <c r="N17" s="28"/>
      <c r="O17" s="28"/>
      <c r="P17" s="28"/>
      <c r="Q17" s="30"/>
      <c r="R17" s="21"/>
      <c r="S17" s="21"/>
      <c r="T17" s="21"/>
      <c r="U17" s="21"/>
      <c r="V17" s="21"/>
      <c r="W17" s="25"/>
      <c r="X17" s="26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</row>
    <row r="18" spans="1:126" ht="12.75">
      <c r="A18" s="2">
        <v>1</v>
      </c>
      <c r="B18" s="52" t="s">
        <v>45</v>
      </c>
      <c r="C18" s="1"/>
      <c r="D18" s="2" t="s">
        <v>103</v>
      </c>
      <c r="E18" s="5">
        <v>11.05</v>
      </c>
      <c r="F18" s="4"/>
      <c r="G18" s="2">
        <v>17697</v>
      </c>
      <c r="H18" s="2">
        <v>5.57</v>
      </c>
      <c r="I18" s="2">
        <v>3.42</v>
      </c>
      <c r="J18" s="4">
        <f>G18*H18*I18</f>
        <v>337117.2318</v>
      </c>
      <c r="K18" s="4">
        <v>25</v>
      </c>
      <c r="L18" s="4">
        <f>G18*H18*I18*K18/100</f>
        <v>84279.30795</v>
      </c>
      <c r="M18" s="4"/>
      <c r="N18" s="31"/>
      <c r="O18" s="31">
        <v>10</v>
      </c>
      <c r="P18" s="4">
        <v>32406</v>
      </c>
      <c r="S18" s="4"/>
      <c r="T18" s="4">
        <f>S18*G18/100</f>
        <v>0</v>
      </c>
      <c r="U18" s="4"/>
      <c r="V18" s="7"/>
      <c r="W18" s="4">
        <f>J18+L18+N18+P18+R18+T18+V18</f>
        <v>453802.53975</v>
      </c>
      <c r="X18" s="8">
        <v>1</v>
      </c>
      <c r="Y18" s="4">
        <f>W18*X18</f>
        <v>453802.53975</v>
      </c>
      <c r="Z18" s="25">
        <v>1</v>
      </c>
      <c r="AA18" s="31">
        <v>324056</v>
      </c>
      <c r="AB18" s="7"/>
      <c r="AC18" s="4"/>
      <c r="AD18" s="4"/>
      <c r="AE18" s="7"/>
      <c r="AF18" s="7"/>
      <c r="AG18" s="4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</row>
    <row r="19" spans="1:126" ht="12.75">
      <c r="A19" s="2"/>
      <c r="B19" s="27"/>
      <c r="C19" s="1"/>
      <c r="D19" s="2"/>
      <c r="E19" s="5"/>
      <c r="F19" s="4"/>
      <c r="G19" s="2"/>
      <c r="H19" s="2"/>
      <c r="I19" s="2"/>
      <c r="J19" s="4"/>
      <c r="K19" s="4"/>
      <c r="L19" s="4"/>
      <c r="M19" s="4"/>
      <c r="N19" s="4"/>
      <c r="O19" s="4"/>
      <c r="P19" s="4"/>
      <c r="Q19" s="4"/>
      <c r="R19" s="31"/>
      <c r="S19" s="4"/>
      <c r="T19" s="4"/>
      <c r="U19" s="4"/>
      <c r="V19" s="4"/>
      <c r="W19" s="4"/>
      <c r="X19" s="26"/>
      <c r="Y19" s="31"/>
      <c r="Z19" s="25"/>
      <c r="AA19" s="5"/>
      <c r="AB19" s="7"/>
      <c r="AC19" s="7"/>
      <c r="AD19" s="7"/>
      <c r="AE19" s="7"/>
      <c r="AF19" s="7"/>
      <c r="AG19" s="4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</row>
    <row r="20" spans="1:126" ht="12.75">
      <c r="A20" s="2"/>
      <c r="B20" s="43" t="s">
        <v>34</v>
      </c>
      <c r="C20" s="1"/>
      <c r="D20" s="2"/>
      <c r="E20" s="5"/>
      <c r="F20" s="4"/>
      <c r="G20" s="2"/>
      <c r="H20" s="2"/>
      <c r="I20" s="2"/>
      <c r="J20" s="2"/>
      <c r="K20" s="2"/>
      <c r="L20" s="2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9">
        <f>SUM(X18:X19)</f>
        <v>1</v>
      </c>
      <c r="Y20" s="50">
        <f>SUM(Y18:Y19)</f>
        <v>453802.53975</v>
      </c>
      <c r="Z20" s="50">
        <f>SUM(Z18:Z19)</f>
        <v>1</v>
      </c>
      <c r="AA20" s="50">
        <f>SUM(AA18:AA19)</f>
        <v>324056</v>
      </c>
      <c r="AB20" s="7"/>
      <c r="AC20" s="7"/>
      <c r="AD20" s="7"/>
      <c r="AE20" s="7"/>
      <c r="AF20" s="7"/>
      <c r="AG20" s="4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</row>
    <row r="21" spans="1:126" ht="12.75">
      <c r="A21" s="2"/>
      <c r="B21" s="146" t="s">
        <v>114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26"/>
      <c r="Y21" s="25"/>
      <c r="Z21" s="25"/>
      <c r="AA21" s="25"/>
      <c r="AB21" s="7"/>
      <c r="AC21" s="7"/>
      <c r="AD21" s="7"/>
      <c r="AE21" s="7"/>
      <c r="AF21" s="7"/>
      <c r="AG21" s="4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</row>
    <row r="22" spans="1:126" ht="13.5" customHeight="1">
      <c r="A22" s="2">
        <v>1</v>
      </c>
      <c r="B22" s="48" t="s">
        <v>118</v>
      </c>
      <c r="C22" s="81"/>
      <c r="D22" s="2" t="s">
        <v>157</v>
      </c>
      <c r="E22" s="66">
        <v>9.02</v>
      </c>
      <c r="F22" s="4">
        <v>2</v>
      </c>
      <c r="G22" s="2">
        <v>17697</v>
      </c>
      <c r="H22" s="2">
        <v>5.04</v>
      </c>
      <c r="I22" s="2">
        <v>3.42</v>
      </c>
      <c r="J22" s="4">
        <f>G22*H22*I22</f>
        <v>305039.6496</v>
      </c>
      <c r="K22" s="4">
        <v>25</v>
      </c>
      <c r="L22" s="4">
        <f>G22*H22*I22*K22/100</f>
        <v>76259.9124</v>
      </c>
      <c r="M22" s="4">
        <v>5</v>
      </c>
      <c r="N22" s="31">
        <v>8848</v>
      </c>
      <c r="O22" s="31">
        <v>10</v>
      </c>
      <c r="P22" s="4">
        <f>L22*M22*O22/100</f>
        <v>38129.9562</v>
      </c>
      <c r="S22" s="4">
        <v>150</v>
      </c>
      <c r="T22" s="4">
        <f>S22*G22/100</f>
        <v>26545.5</v>
      </c>
      <c r="U22" s="4"/>
      <c r="V22" s="7"/>
      <c r="W22" s="4">
        <f>J22+L22+N22+P22+R22+T22+V22</f>
        <v>454823.01820000005</v>
      </c>
      <c r="X22" s="8">
        <v>0.5</v>
      </c>
      <c r="Y22" s="4">
        <f>W22*X22</f>
        <v>227411.50910000002</v>
      </c>
      <c r="Z22" s="25"/>
      <c r="AA22" s="31"/>
      <c r="AB22" s="7"/>
      <c r="AC22" s="50"/>
      <c r="AD22" s="50"/>
      <c r="AE22" s="89"/>
      <c r="AF22" s="89"/>
      <c r="AG22" s="50"/>
      <c r="AH22" s="89"/>
      <c r="AI22" s="89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</row>
    <row r="23" spans="1:126" ht="12.75">
      <c r="A23" s="2">
        <v>2</v>
      </c>
      <c r="B23" s="52" t="s">
        <v>30</v>
      </c>
      <c r="C23" s="81"/>
      <c r="D23" s="2" t="s">
        <v>104</v>
      </c>
      <c r="E23" s="53">
        <v>20</v>
      </c>
      <c r="F23" s="4"/>
      <c r="G23" s="2">
        <v>17697</v>
      </c>
      <c r="H23" s="2">
        <v>4.7</v>
      </c>
      <c r="I23" s="2">
        <v>3.42</v>
      </c>
      <c r="J23" s="4">
        <f>G23*H23*I23</f>
        <v>284461.57800000004</v>
      </c>
      <c r="K23" s="4">
        <v>25</v>
      </c>
      <c r="L23" s="4">
        <f>G23*H23*I23*K23/100</f>
        <v>71115.39450000001</v>
      </c>
      <c r="M23" s="4">
        <v>5</v>
      </c>
      <c r="N23" s="31"/>
      <c r="O23" s="31">
        <v>10</v>
      </c>
      <c r="P23" s="4">
        <f>L23*M23*O23/100</f>
        <v>35557.697250000005</v>
      </c>
      <c r="Q23" s="4"/>
      <c r="R23" s="31"/>
      <c r="S23" s="31"/>
      <c r="T23" s="31"/>
      <c r="U23" s="4"/>
      <c r="V23" s="7"/>
      <c r="W23" s="4">
        <f>J23+L23+N23+P23+R23+T23+V23</f>
        <v>391134.66975000006</v>
      </c>
      <c r="X23" s="26">
        <v>0.25</v>
      </c>
      <c r="Y23" s="31">
        <f>W23*X23</f>
        <v>97783.66743750001</v>
      </c>
      <c r="Z23" s="25"/>
      <c r="AA23" s="31"/>
      <c r="AB23" s="7"/>
      <c r="AC23" s="50"/>
      <c r="AD23" s="50"/>
      <c r="AE23" s="89"/>
      <c r="AF23" s="89"/>
      <c r="AG23" s="50"/>
      <c r="AH23" s="89"/>
      <c r="AI23" s="89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</row>
    <row r="24" spans="1:126" ht="12.75">
      <c r="A24" s="2"/>
      <c r="B24" s="48" t="s">
        <v>27</v>
      </c>
      <c r="C24" s="81"/>
      <c r="D24" s="2" t="s">
        <v>157</v>
      </c>
      <c r="E24" s="66">
        <v>9.02</v>
      </c>
      <c r="F24" s="4">
        <v>2</v>
      </c>
      <c r="G24" s="2">
        <v>17697</v>
      </c>
      <c r="H24" s="2">
        <v>5.04</v>
      </c>
      <c r="I24" s="2">
        <v>3.42</v>
      </c>
      <c r="J24" s="4">
        <f>G24*H24*I24</f>
        <v>305039.6496</v>
      </c>
      <c r="K24" s="4">
        <v>25</v>
      </c>
      <c r="L24" s="4">
        <f>G24*H24*I24*K24/100</f>
        <v>76259.9124</v>
      </c>
      <c r="M24" s="4">
        <v>5</v>
      </c>
      <c r="N24" s="31"/>
      <c r="O24" s="31">
        <v>10</v>
      </c>
      <c r="P24" s="4">
        <f>L24*M24*O24/100</f>
        <v>38129.9562</v>
      </c>
      <c r="S24" s="4">
        <v>150</v>
      </c>
      <c r="T24" s="4">
        <f>S24*G24/100</f>
        <v>26545.5</v>
      </c>
      <c r="U24" s="4"/>
      <c r="V24" s="7"/>
      <c r="W24" s="4">
        <f>J24+L24+N24+P24+R24+T24+V24</f>
        <v>445975.01820000005</v>
      </c>
      <c r="X24" s="8">
        <v>0.5</v>
      </c>
      <c r="Y24" s="4">
        <f>W24*X24</f>
        <v>222987.50910000002</v>
      </c>
      <c r="Z24" s="25">
        <v>1</v>
      </c>
      <c r="AA24" s="31">
        <v>381300</v>
      </c>
      <c r="AB24" s="7"/>
      <c r="AC24" s="50"/>
      <c r="AD24" s="50"/>
      <c r="AE24" s="89"/>
      <c r="AF24" s="89"/>
      <c r="AG24" s="50"/>
      <c r="AH24" s="89"/>
      <c r="AI24" s="89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</row>
    <row r="25" spans="1:126" ht="12.75">
      <c r="A25" s="2"/>
      <c r="B25" s="27"/>
      <c r="C25" s="81"/>
      <c r="D25" s="2"/>
      <c r="E25" s="5"/>
      <c r="F25" s="4"/>
      <c r="G25" s="2"/>
      <c r="H25" s="2"/>
      <c r="I25" s="2"/>
      <c r="J25" s="4">
        <f>SUM(J22:J24)</f>
        <v>894540.8772000001</v>
      </c>
      <c r="K25" s="4"/>
      <c r="L25" s="4"/>
      <c r="M25" s="4"/>
      <c r="N25" s="4"/>
      <c r="O25" s="4"/>
      <c r="P25" s="4"/>
      <c r="Q25" s="4"/>
      <c r="R25" s="31"/>
      <c r="S25" s="4"/>
      <c r="T25" s="4"/>
      <c r="U25" s="4"/>
      <c r="V25" s="4"/>
      <c r="W25" s="4"/>
      <c r="X25" s="26"/>
      <c r="Y25" s="31"/>
      <c r="Z25" s="25"/>
      <c r="AA25" s="5"/>
      <c r="AB25" s="7"/>
      <c r="AC25" s="7"/>
      <c r="AD25" s="7"/>
      <c r="AE25" s="7"/>
      <c r="AF25" s="7"/>
      <c r="AG25" s="4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</row>
    <row r="26" spans="1:126" ht="12.75">
      <c r="A26" s="2"/>
      <c r="B26" s="43" t="s">
        <v>34</v>
      </c>
      <c r="C26" s="81"/>
      <c r="D26" s="2"/>
      <c r="E26" s="5"/>
      <c r="F26" s="4"/>
      <c r="G26" s="2"/>
      <c r="H26" s="2"/>
      <c r="I26" s="2"/>
      <c r="J26" s="2"/>
      <c r="K26" s="2"/>
      <c r="L26" s="2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9">
        <f>SUM(X22:X25)</f>
        <v>1.25</v>
      </c>
      <c r="Y26" s="49">
        <f>SUM(Y22:Y25)</f>
        <v>548182.6856375001</v>
      </c>
      <c r="Z26" s="59" t="s">
        <v>53</v>
      </c>
      <c r="AA26" s="49">
        <f>SUM(AA22:AA25)</f>
        <v>381300</v>
      </c>
      <c r="AB26" s="7"/>
      <c r="AC26" s="7"/>
      <c r="AD26" s="7"/>
      <c r="AE26" s="7"/>
      <c r="AF26" s="7"/>
      <c r="AG26" s="4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</row>
    <row r="27" spans="1:126" ht="12.75">
      <c r="A27" s="2"/>
      <c r="B27" s="3"/>
      <c r="C27" s="81"/>
      <c r="D27" s="141" t="s">
        <v>95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4"/>
      <c r="Z27" s="25"/>
      <c r="AA27" s="31"/>
      <c r="AB27" s="7"/>
      <c r="AC27" s="7"/>
      <c r="AD27" s="7"/>
      <c r="AE27" s="7"/>
      <c r="AF27" s="7"/>
      <c r="AG27" s="4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</row>
    <row r="28" spans="1:126" ht="12.75">
      <c r="A28" s="2">
        <v>1</v>
      </c>
      <c r="B28" s="48" t="s">
        <v>91</v>
      </c>
      <c r="C28" s="81"/>
      <c r="D28" s="2" t="s">
        <v>104</v>
      </c>
      <c r="E28" s="5">
        <v>20</v>
      </c>
      <c r="F28" s="4"/>
      <c r="G28" s="2">
        <v>17697</v>
      </c>
      <c r="H28" s="2">
        <v>4.7</v>
      </c>
      <c r="I28" s="2">
        <v>3.42</v>
      </c>
      <c r="J28" s="4">
        <f>G28*H28*I28</f>
        <v>284461.57800000004</v>
      </c>
      <c r="K28" s="4">
        <v>25</v>
      </c>
      <c r="L28" s="4">
        <f>G28*H28*I28*K28/100</f>
        <v>71115.39450000001</v>
      </c>
      <c r="M28" s="4">
        <v>5</v>
      </c>
      <c r="N28" s="4"/>
      <c r="O28" s="4">
        <v>10</v>
      </c>
      <c r="P28" s="4">
        <f>L28*M28*O28/100</f>
        <v>35557.697250000005</v>
      </c>
      <c r="Q28" s="4"/>
      <c r="R28" s="31"/>
      <c r="S28" s="4">
        <v>150</v>
      </c>
      <c r="T28" s="4">
        <v>26545</v>
      </c>
      <c r="U28" s="4"/>
      <c r="V28" s="7"/>
      <c r="W28" s="4">
        <f>J28+L28+N28+P28+R28+T28+V28</f>
        <v>417679.66975000006</v>
      </c>
      <c r="X28" s="57">
        <v>0.25</v>
      </c>
      <c r="Y28" s="31">
        <f>W28*X28</f>
        <v>104419.91743750001</v>
      </c>
      <c r="Z28" s="25"/>
      <c r="AA28" s="31"/>
      <c r="AB28" s="7"/>
      <c r="AC28" s="89"/>
      <c r="AD28" s="89"/>
      <c r="AE28" s="89"/>
      <c r="AF28" s="89"/>
      <c r="AG28" s="50"/>
      <c r="AH28" s="89"/>
      <c r="AI28" s="89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</row>
    <row r="29" spans="1:126" ht="15" customHeight="1">
      <c r="A29" s="2"/>
      <c r="B29" s="48" t="s">
        <v>41</v>
      </c>
      <c r="C29" s="81"/>
      <c r="D29" s="2" t="s">
        <v>104</v>
      </c>
      <c r="E29" s="5">
        <v>20</v>
      </c>
      <c r="F29" s="4"/>
      <c r="G29" s="2">
        <v>17697</v>
      </c>
      <c r="H29" s="2">
        <v>4.7</v>
      </c>
      <c r="I29" s="2">
        <v>3.42</v>
      </c>
      <c r="J29" s="4">
        <f>G29*H29*I29</f>
        <v>284461.57800000004</v>
      </c>
      <c r="K29" s="4">
        <v>25</v>
      </c>
      <c r="L29" s="4">
        <f>G29*H29*I29*K29/100</f>
        <v>71115.39450000001</v>
      </c>
      <c r="M29" s="4">
        <v>5</v>
      </c>
      <c r="N29" s="4"/>
      <c r="O29" s="4">
        <v>10</v>
      </c>
      <c r="P29" s="4">
        <f>L29*M29*O29/100</f>
        <v>35557.697250000005</v>
      </c>
      <c r="Q29" s="4"/>
      <c r="R29" s="31"/>
      <c r="S29" s="4">
        <v>150</v>
      </c>
      <c r="T29" s="4">
        <v>26545</v>
      </c>
      <c r="U29" s="4"/>
      <c r="V29" s="7"/>
      <c r="W29" s="4">
        <f>J29+L29+N29+P29+R29+T29+V29</f>
        <v>417679.66975000006</v>
      </c>
      <c r="X29" s="57">
        <v>0.25</v>
      </c>
      <c r="Y29" s="31">
        <f>W29*X29</f>
        <v>104419.91743750001</v>
      </c>
      <c r="Z29" s="25"/>
      <c r="AA29" s="31"/>
      <c r="AB29" s="7"/>
      <c r="AC29" s="89"/>
      <c r="AD29" s="89"/>
      <c r="AE29" s="89"/>
      <c r="AF29" s="89"/>
      <c r="AG29" s="50"/>
      <c r="AH29" s="89"/>
      <c r="AI29" s="89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</row>
    <row r="30" spans="1:126" ht="12.75">
      <c r="A30" s="2">
        <v>2</v>
      </c>
      <c r="B30" s="48" t="s">
        <v>42</v>
      </c>
      <c r="C30" s="81"/>
      <c r="D30" s="2" t="s">
        <v>104</v>
      </c>
      <c r="E30" s="5">
        <v>20</v>
      </c>
      <c r="F30" s="4"/>
      <c r="G30" s="2">
        <v>17697</v>
      </c>
      <c r="H30" s="2">
        <v>4.7</v>
      </c>
      <c r="I30" s="2">
        <v>3.42</v>
      </c>
      <c r="J30" s="4">
        <f>G30*H30*I30</f>
        <v>284461.57800000004</v>
      </c>
      <c r="K30" s="4">
        <v>25</v>
      </c>
      <c r="L30" s="4">
        <f>G30*H30*I30*K30/100</f>
        <v>71115.39450000001</v>
      </c>
      <c r="M30" s="4">
        <v>5</v>
      </c>
      <c r="N30" s="4"/>
      <c r="O30" s="4">
        <v>10</v>
      </c>
      <c r="P30" s="4">
        <f>L30*M30*O30/100</f>
        <v>35557.697250000005</v>
      </c>
      <c r="Q30" s="4">
        <v>20</v>
      </c>
      <c r="R30" s="31">
        <v>3539</v>
      </c>
      <c r="S30" s="4">
        <v>150</v>
      </c>
      <c r="T30" s="4">
        <v>26545</v>
      </c>
      <c r="U30" s="4"/>
      <c r="V30" s="7"/>
      <c r="W30" s="4">
        <f>J30+L30+N30+P30+R30+T30+V30</f>
        <v>421218.66975000006</v>
      </c>
      <c r="X30" s="57">
        <v>0.25</v>
      </c>
      <c r="Y30" s="31">
        <f>W30*X30</f>
        <v>105304.66743750001</v>
      </c>
      <c r="Z30" s="46"/>
      <c r="AA30" s="45"/>
      <c r="AB30" s="7"/>
      <c r="AC30" s="89"/>
      <c r="AD30" s="89"/>
      <c r="AE30" s="89"/>
      <c r="AF30" s="89"/>
      <c r="AG30" s="50"/>
      <c r="AH30" s="89"/>
      <c r="AI30" s="89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</row>
    <row r="31" spans="1:126" ht="12.75">
      <c r="A31" s="2"/>
      <c r="B31" s="48" t="s">
        <v>34</v>
      </c>
      <c r="C31" s="81"/>
      <c r="D31" s="2"/>
      <c r="E31" s="5"/>
      <c r="F31" s="4"/>
      <c r="G31" s="2"/>
      <c r="H31" s="2"/>
      <c r="I31" s="2"/>
      <c r="J31" s="4">
        <f>SUM(J28:J30)</f>
        <v>853384.7340000002</v>
      </c>
      <c r="K31" s="4"/>
      <c r="L31" s="4"/>
      <c r="M31" s="4"/>
      <c r="N31" s="4"/>
      <c r="O31" s="4"/>
      <c r="P31" s="4"/>
      <c r="Q31" s="4"/>
      <c r="R31" s="31"/>
      <c r="S31" s="4"/>
      <c r="T31" s="4"/>
      <c r="U31" s="4"/>
      <c r="V31" s="4"/>
      <c r="W31" s="4"/>
      <c r="X31" s="49">
        <f>SUM(X28:X30)</f>
        <v>0.75</v>
      </c>
      <c r="Y31" s="50">
        <f>SUM(Y28:Y30)</f>
        <v>314144.50231250003</v>
      </c>
      <c r="Z31" s="46">
        <f>SUM(Z28:Z30)</f>
        <v>0</v>
      </c>
      <c r="AA31" s="45">
        <f>SUM(AA28:AA30)</f>
        <v>0</v>
      </c>
      <c r="AB31" s="7"/>
      <c r="AC31" s="89"/>
      <c r="AD31" s="89"/>
      <c r="AE31" s="89"/>
      <c r="AF31" s="89"/>
      <c r="AG31" s="50"/>
      <c r="AH31" s="89"/>
      <c r="AI31" s="89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</row>
    <row r="32" spans="1:126" ht="12.75">
      <c r="A32" s="2"/>
      <c r="B32" s="3"/>
      <c r="C32" s="81"/>
      <c r="D32" s="2"/>
      <c r="E32" s="2"/>
      <c r="F32" s="4"/>
      <c r="G32" s="34"/>
      <c r="H32" s="34"/>
      <c r="I32" s="34"/>
      <c r="J32" s="2"/>
      <c r="K32" s="2"/>
      <c r="L32" s="2"/>
      <c r="M32" s="4"/>
      <c r="N32" s="4"/>
      <c r="O32" s="4"/>
      <c r="P32" s="4"/>
      <c r="Q32" s="4"/>
      <c r="R32" s="31"/>
      <c r="S32" s="4"/>
      <c r="T32" s="4"/>
      <c r="U32" s="4"/>
      <c r="V32" s="4"/>
      <c r="W32" s="4"/>
      <c r="X32" s="8"/>
      <c r="Y32" s="4"/>
      <c r="Z32" s="25"/>
      <c r="AA32" s="31"/>
      <c r="AB32" s="7"/>
      <c r="AC32" s="89"/>
      <c r="AD32" s="89"/>
      <c r="AE32" s="89"/>
      <c r="AF32" s="89"/>
      <c r="AG32" s="50"/>
      <c r="AH32" s="89"/>
      <c r="AI32" s="89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</row>
    <row r="33" spans="1:126" ht="12.75">
      <c r="A33" s="2"/>
      <c r="B33" s="33"/>
      <c r="C33" s="85"/>
      <c r="D33" s="35"/>
      <c r="F33" s="34"/>
      <c r="G33" s="34" t="s">
        <v>40</v>
      </c>
      <c r="H33" s="34"/>
      <c r="I33" s="34"/>
      <c r="J33" s="2"/>
      <c r="K33" s="2"/>
      <c r="L33" s="2"/>
      <c r="M33" s="36"/>
      <c r="N33" s="36"/>
      <c r="O33" s="36"/>
      <c r="P33" s="36"/>
      <c r="Q33" s="4"/>
      <c r="R33" s="4"/>
      <c r="S33" s="4"/>
      <c r="T33" s="4"/>
      <c r="U33" s="4"/>
      <c r="V33" s="4"/>
      <c r="W33" s="4"/>
      <c r="X33" s="8"/>
      <c r="Y33" s="4"/>
      <c r="Z33" s="5"/>
      <c r="AA33" s="5"/>
      <c r="AB33" s="7"/>
      <c r="AC33" s="89"/>
      <c r="AD33" s="89"/>
      <c r="AE33" s="89"/>
      <c r="AF33" s="89"/>
      <c r="AG33" s="50"/>
      <c r="AH33" s="89"/>
      <c r="AI33" s="89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</row>
    <row r="34" spans="1:126" ht="12.75" customHeight="1">
      <c r="A34" s="2">
        <v>1</v>
      </c>
      <c r="B34" s="52" t="s">
        <v>16</v>
      </c>
      <c r="C34" s="81"/>
      <c r="D34" s="2" t="s">
        <v>104</v>
      </c>
      <c r="E34" s="66">
        <v>20</v>
      </c>
      <c r="F34" s="4"/>
      <c r="G34" s="2">
        <v>17697</v>
      </c>
      <c r="H34" s="2">
        <v>4.7</v>
      </c>
      <c r="I34" s="2">
        <v>3.42</v>
      </c>
      <c r="J34" s="4">
        <f>G34*H34*I34</f>
        <v>284461.57800000004</v>
      </c>
      <c r="K34" s="4">
        <v>25</v>
      </c>
      <c r="L34" s="4">
        <f>G34*H34*I34*K34/100</f>
        <v>71115.39450000001</v>
      </c>
      <c r="M34" s="4">
        <v>5</v>
      </c>
      <c r="N34" s="31"/>
      <c r="O34" s="31">
        <v>10</v>
      </c>
      <c r="P34" s="4">
        <f>L34*M34*O34/100</f>
        <v>35557.697250000005</v>
      </c>
      <c r="Q34" s="4">
        <v>20</v>
      </c>
      <c r="R34" s="31">
        <f>Q34*G34/100</f>
        <v>3539.4</v>
      </c>
      <c r="S34" s="4">
        <v>150</v>
      </c>
      <c r="T34" s="4">
        <f>S34*G34/100</f>
        <v>26545.5</v>
      </c>
      <c r="U34" s="4"/>
      <c r="V34" s="7"/>
      <c r="W34" s="4">
        <f>J34+L34+N34+P34+R34+T34+V34</f>
        <v>421219.5697500001</v>
      </c>
      <c r="X34" s="57">
        <v>1</v>
      </c>
      <c r="Y34" s="4">
        <f>W34*X34</f>
        <v>421219.5697500001</v>
      </c>
      <c r="Z34" s="25"/>
      <c r="AA34" s="31"/>
      <c r="AB34" s="7"/>
      <c r="AC34" s="89"/>
      <c r="AD34" s="89"/>
      <c r="AE34" s="89"/>
      <c r="AF34" s="89"/>
      <c r="AG34" s="50"/>
      <c r="AH34" s="89"/>
      <c r="AI34" s="89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</row>
    <row r="35" spans="1:126" ht="12.75">
      <c r="A35" s="2"/>
      <c r="B35" s="52" t="s">
        <v>34</v>
      </c>
      <c r="C35" s="81"/>
      <c r="D35" s="2"/>
      <c r="E35" s="5"/>
      <c r="F35" s="4"/>
      <c r="G35" s="2"/>
      <c r="H35" s="2"/>
      <c r="I35" s="2"/>
      <c r="J35" s="4"/>
      <c r="K35" s="4"/>
      <c r="L35" s="4"/>
      <c r="M35" s="4"/>
      <c r="N35" s="4"/>
      <c r="O35" s="4"/>
      <c r="P35" s="4"/>
      <c r="Q35" s="4"/>
      <c r="R35" s="31"/>
      <c r="S35" s="4"/>
      <c r="T35" s="4"/>
      <c r="U35" s="4"/>
      <c r="V35" s="4"/>
      <c r="W35" s="4"/>
      <c r="X35" s="49">
        <f>SUM(X34)</f>
        <v>1</v>
      </c>
      <c r="Y35" s="50">
        <f>SUM(Y34)</f>
        <v>421219.5697500001</v>
      </c>
      <c r="Z35" s="46">
        <f>SUM(Z34)</f>
        <v>0</v>
      </c>
      <c r="AA35" s="45">
        <f>SUM(AA34)</f>
        <v>0</v>
      </c>
      <c r="AB35" s="7"/>
      <c r="AC35" s="7"/>
      <c r="AD35" s="7"/>
      <c r="AE35" s="7"/>
      <c r="AF35" s="7"/>
      <c r="AG35" s="4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</row>
    <row r="36" spans="1:126" ht="12.75">
      <c r="A36" s="2"/>
      <c r="B36" s="3"/>
      <c r="C36" s="1"/>
      <c r="D36" s="2"/>
      <c r="E36" s="5"/>
      <c r="F36" s="4"/>
      <c r="G36" s="2"/>
      <c r="H36" s="2"/>
      <c r="I36" s="2"/>
      <c r="J36" s="2"/>
      <c r="K36" s="2"/>
      <c r="L36" s="2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8"/>
      <c r="Y36" s="37"/>
      <c r="Z36" s="37"/>
      <c r="AA36" s="5"/>
      <c r="AB36" s="7"/>
      <c r="AC36" s="7"/>
      <c r="AD36" s="7"/>
      <c r="AE36" s="7"/>
      <c r="AF36" s="7"/>
      <c r="AG36" s="4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</row>
    <row r="37" spans="1:126" ht="12.75">
      <c r="A37" s="2"/>
      <c r="B37" s="3"/>
      <c r="C37" s="1"/>
      <c r="D37" s="2"/>
      <c r="E37" s="2"/>
      <c r="F37" s="4"/>
      <c r="G37" s="34" t="s">
        <v>43</v>
      </c>
      <c r="H37" s="34"/>
      <c r="I37" s="34"/>
      <c r="J37" s="2"/>
      <c r="K37" s="2"/>
      <c r="L37" s="2"/>
      <c r="M37" s="4"/>
      <c r="N37" s="4"/>
      <c r="O37" s="4"/>
      <c r="P37" s="4"/>
      <c r="Q37" s="4"/>
      <c r="R37" s="31"/>
      <c r="S37" s="4"/>
      <c r="T37" s="4"/>
      <c r="U37" s="4"/>
      <c r="V37" s="4"/>
      <c r="W37" s="4"/>
      <c r="X37" s="8"/>
      <c r="Y37" s="4"/>
      <c r="Z37" s="25"/>
      <c r="AA37" s="5"/>
      <c r="AB37" s="7"/>
      <c r="AC37" s="7"/>
      <c r="AD37" s="7"/>
      <c r="AE37" s="7"/>
      <c r="AF37" s="7"/>
      <c r="AG37" s="4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</row>
    <row r="38" spans="1:126" ht="12.75">
      <c r="A38" s="2"/>
      <c r="B38" s="3"/>
      <c r="C38" s="1"/>
      <c r="D38" s="2"/>
      <c r="E38" s="5"/>
      <c r="F38" s="4"/>
      <c r="G38" s="2"/>
      <c r="H38" s="2"/>
      <c r="I38" s="2"/>
      <c r="J38" s="4"/>
      <c r="K38" s="4"/>
      <c r="L38" s="4"/>
      <c r="M38" s="4"/>
      <c r="N38" s="4"/>
      <c r="O38" s="4"/>
      <c r="P38" s="4"/>
      <c r="Q38" s="4"/>
      <c r="R38" s="31"/>
      <c r="S38" s="4"/>
      <c r="T38" s="4"/>
      <c r="U38" s="4"/>
      <c r="V38" s="4"/>
      <c r="W38" s="4"/>
      <c r="X38" s="8"/>
      <c r="Y38" s="4"/>
      <c r="Z38" s="25"/>
      <c r="AA38" s="41"/>
      <c r="AB38" s="7"/>
      <c r="AC38" s="7"/>
      <c r="AD38" s="7"/>
      <c r="AE38" s="7"/>
      <c r="AF38" s="7"/>
      <c r="AG38" s="4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</row>
    <row r="39" spans="1:126" ht="12.75">
      <c r="A39" s="2">
        <v>1</v>
      </c>
      <c r="B39" s="48" t="s">
        <v>122</v>
      </c>
      <c r="C39" s="81"/>
      <c r="D39" s="2" t="s">
        <v>104</v>
      </c>
      <c r="E39" s="2">
        <v>20</v>
      </c>
      <c r="F39" s="4"/>
      <c r="G39" s="2">
        <v>17697</v>
      </c>
      <c r="H39" s="2">
        <v>4.7</v>
      </c>
      <c r="I39" s="2">
        <v>3.42</v>
      </c>
      <c r="J39" s="4">
        <f>G39*H39*I39</f>
        <v>284461.57800000004</v>
      </c>
      <c r="K39" s="4">
        <v>25</v>
      </c>
      <c r="L39" s="4">
        <f>G39*H39*I39*K39/100</f>
        <v>71115.39450000001</v>
      </c>
      <c r="M39" s="4">
        <v>5</v>
      </c>
      <c r="N39" s="4"/>
      <c r="O39" s="4">
        <v>10</v>
      </c>
      <c r="P39" s="4">
        <f>L39*M39*O39/100</f>
        <v>35557.697250000005</v>
      </c>
      <c r="Q39" s="4"/>
      <c r="R39" s="31"/>
      <c r="S39" s="4"/>
      <c r="T39" s="4"/>
      <c r="U39" s="4"/>
      <c r="V39" s="7"/>
      <c r="W39" s="4">
        <f>J39+L39+N39+P39+R39+T39+V39</f>
        <v>391134.66975000006</v>
      </c>
      <c r="X39" s="57">
        <v>0.25</v>
      </c>
      <c r="Y39" s="4">
        <f>W39*X39</f>
        <v>97783.66743750001</v>
      </c>
      <c r="Z39" s="4"/>
      <c r="AA39" s="5"/>
      <c r="AB39" s="7"/>
      <c r="AC39" s="89"/>
      <c r="AD39" s="89"/>
      <c r="AE39" s="89"/>
      <c r="AF39" s="89"/>
      <c r="AG39" s="50"/>
      <c r="AH39" s="89"/>
      <c r="AI39" s="89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</row>
    <row r="40" spans="1:126" ht="12.75">
      <c r="A40" s="2"/>
      <c r="B40" s="48" t="s">
        <v>34</v>
      </c>
      <c r="C40" s="1"/>
      <c r="D40" s="2"/>
      <c r="E40" s="5"/>
      <c r="F40" s="4"/>
      <c r="G40" s="2"/>
      <c r="H40" s="2"/>
      <c r="I40" s="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9">
        <f>SUM(X39)</f>
        <v>0.25</v>
      </c>
      <c r="Y40" s="51">
        <f>SUM(Y39)</f>
        <v>97783.66743750001</v>
      </c>
      <c r="Z40" s="37"/>
      <c r="AA40" s="5"/>
      <c r="AB40" s="7"/>
      <c r="AC40" s="89"/>
      <c r="AD40" s="89"/>
      <c r="AE40" s="89"/>
      <c r="AF40" s="89"/>
      <c r="AG40" s="50"/>
      <c r="AH40" s="89"/>
      <c r="AI40" s="89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</row>
    <row r="41" spans="1:126" ht="12.75">
      <c r="A41" s="2"/>
      <c r="G41" s="34" t="s">
        <v>89</v>
      </c>
      <c r="H41" s="34"/>
      <c r="I41" s="34"/>
      <c r="J41" s="2"/>
      <c r="K41" s="2"/>
      <c r="L41" s="2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8"/>
      <c r="Y41" s="5"/>
      <c r="Z41" s="5"/>
      <c r="AA41" s="5"/>
      <c r="AB41" s="7"/>
      <c r="AC41" s="89"/>
      <c r="AD41" s="89"/>
      <c r="AE41" s="89"/>
      <c r="AF41" s="89"/>
      <c r="AG41" s="50"/>
      <c r="AH41" s="89"/>
      <c r="AI41" s="89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</row>
    <row r="42" spans="1:126" ht="12.75">
      <c r="A42" s="2">
        <v>1</v>
      </c>
      <c r="B42" s="3" t="s">
        <v>90</v>
      </c>
      <c r="C42" s="81"/>
      <c r="D42" s="2" t="s">
        <v>104</v>
      </c>
      <c r="E42" s="2">
        <v>20</v>
      </c>
      <c r="F42" s="4"/>
      <c r="G42" s="2">
        <v>17697</v>
      </c>
      <c r="H42" s="5">
        <v>4.7</v>
      </c>
      <c r="I42" s="2">
        <v>3.42</v>
      </c>
      <c r="J42" s="4">
        <f>G42*H42*I42</f>
        <v>284461.57800000004</v>
      </c>
      <c r="K42" s="4">
        <v>25</v>
      </c>
      <c r="L42" s="4">
        <f>G42*H42*I42*K42/100</f>
        <v>71115.39450000001</v>
      </c>
      <c r="M42" s="4">
        <v>5</v>
      </c>
      <c r="N42" s="4"/>
      <c r="O42" s="4">
        <v>10</v>
      </c>
      <c r="P42" s="4">
        <f>L42*M42*O42/100</f>
        <v>35557.697250000005</v>
      </c>
      <c r="Q42" s="4"/>
      <c r="R42" s="4"/>
      <c r="S42" s="4"/>
      <c r="T42" s="4"/>
      <c r="U42" s="4"/>
      <c r="V42" s="7"/>
      <c r="W42" s="4">
        <f>J42+L42+N42+P42+R42+T42+V42</f>
        <v>391134.66975000006</v>
      </c>
      <c r="X42" s="57">
        <v>1</v>
      </c>
      <c r="Y42" s="4">
        <f>W42*X42</f>
        <v>391134.66975000006</v>
      </c>
      <c r="Z42" s="38"/>
      <c r="AA42" s="41"/>
      <c r="AB42" s="7"/>
      <c r="AC42" s="89"/>
      <c r="AD42" s="89"/>
      <c r="AE42" s="89"/>
      <c r="AF42" s="89"/>
      <c r="AG42" s="50"/>
      <c r="AH42" s="89"/>
      <c r="AI42" s="89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</row>
    <row r="43" spans="1:126" ht="12.75">
      <c r="A43" s="2"/>
      <c r="B43" s="48" t="s">
        <v>34</v>
      </c>
      <c r="C43" s="3"/>
      <c r="D43" s="2"/>
      <c r="E43" s="2"/>
      <c r="F43" s="4" t="s">
        <v>5</v>
      </c>
      <c r="G43" s="5"/>
      <c r="H43" s="5"/>
      <c r="I43" s="5"/>
      <c r="J43" s="5"/>
      <c r="K43" s="4"/>
      <c r="L43" s="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49">
        <f>SUM(X42)</f>
        <v>1</v>
      </c>
      <c r="Y43" s="47">
        <f>SUM(Y42)</f>
        <v>391134.66975000006</v>
      </c>
      <c r="Z43" s="39"/>
      <c r="AA43" s="5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</row>
    <row r="44" spans="1:126" ht="12.75">
      <c r="A44" s="2"/>
      <c r="B44" s="43"/>
      <c r="C44" s="1"/>
      <c r="D44" s="2"/>
      <c r="E44" s="5"/>
      <c r="F44" s="4"/>
      <c r="G44" s="2"/>
      <c r="H44" s="2"/>
      <c r="I44" s="2"/>
      <c r="J44" s="2"/>
      <c r="K44" s="2"/>
      <c r="L44" s="2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9"/>
      <c r="Y44" s="50"/>
      <c r="Z44" s="59"/>
      <c r="AA44" s="50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</row>
    <row r="45" spans="1:126" ht="12.75">
      <c r="A45" s="2"/>
      <c r="B45" s="27"/>
      <c r="E45" s="28"/>
      <c r="F45" s="28"/>
      <c r="G45" s="29" t="s">
        <v>133</v>
      </c>
      <c r="H45" s="29"/>
      <c r="I45" s="29"/>
      <c r="J45" s="29"/>
      <c r="K45" s="29"/>
      <c r="L45" s="29"/>
      <c r="M45" s="28"/>
      <c r="N45" s="28"/>
      <c r="O45" s="30"/>
      <c r="P45" s="21"/>
      <c r="Q45" s="21"/>
      <c r="R45" s="21"/>
      <c r="S45" s="21"/>
      <c r="T45" s="21"/>
      <c r="U45" s="21"/>
      <c r="V45" s="21"/>
      <c r="W45" s="25"/>
      <c r="X45" s="26"/>
      <c r="Y45" s="25"/>
      <c r="Z45" s="25"/>
      <c r="AA45" s="25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</row>
    <row r="46" spans="1:126" ht="12.75">
      <c r="A46" s="2">
        <v>1</v>
      </c>
      <c r="B46" s="27" t="s">
        <v>134</v>
      </c>
      <c r="C46" s="1"/>
      <c r="D46" s="2" t="s">
        <v>104</v>
      </c>
      <c r="E46" s="5">
        <v>20</v>
      </c>
      <c r="F46" s="4"/>
      <c r="G46" s="2">
        <v>17697</v>
      </c>
      <c r="H46" s="2">
        <v>4.7</v>
      </c>
      <c r="I46" s="2">
        <v>3.42</v>
      </c>
      <c r="J46" s="4">
        <f>G46*H46*I46</f>
        <v>284461.57800000004</v>
      </c>
      <c r="K46" s="4">
        <v>25</v>
      </c>
      <c r="L46" s="4">
        <f>G46*H46*I46*K46/100</f>
        <v>71115.39450000001</v>
      </c>
      <c r="M46" s="4">
        <v>5</v>
      </c>
      <c r="N46" s="31"/>
      <c r="O46" s="4">
        <v>10</v>
      </c>
      <c r="P46" s="4">
        <f>L46*M46*O46/100</f>
        <v>35557.697250000005</v>
      </c>
      <c r="Q46" s="31">
        <v>20</v>
      </c>
      <c r="R46" s="31">
        <v>3539</v>
      </c>
      <c r="S46" s="31"/>
      <c r="T46" s="31"/>
      <c r="U46" s="4"/>
      <c r="V46" s="4"/>
      <c r="W46" s="4">
        <f>J46+L46+N46+P46+R46+T46+V46</f>
        <v>394673.66975000006</v>
      </c>
      <c r="X46" s="26">
        <v>0.5</v>
      </c>
      <c r="Y46" s="31">
        <f>W46*X46</f>
        <v>197336.83487500003</v>
      </c>
      <c r="Z46" s="25"/>
      <c r="AA46" s="31">
        <f>J46*Z46</f>
        <v>0</v>
      </c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</row>
    <row r="47" spans="1:126" ht="12.75">
      <c r="A47" s="2"/>
      <c r="B47" s="27"/>
      <c r="C47" s="1"/>
      <c r="D47" s="2"/>
      <c r="E47" s="5"/>
      <c r="F47" s="4"/>
      <c r="G47" s="2"/>
      <c r="H47" s="2"/>
      <c r="I47" s="2"/>
      <c r="J47" s="4"/>
      <c r="K47" s="4"/>
      <c r="L47" s="4"/>
      <c r="M47" s="4"/>
      <c r="N47" s="4"/>
      <c r="O47" s="4"/>
      <c r="P47" s="31"/>
      <c r="Q47" s="31"/>
      <c r="R47" s="31"/>
      <c r="S47" s="4"/>
      <c r="T47" s="4"/>
      <c r="U47" s="4"/>
      <c r="V47" s="4"/>
      <c r="W47" s="4"/>
      <c r="X47" s="26"/>
      <c r="Y47" s="31"/>
      <c r="Z47" s="25"/>
      <c r="AA47" s="31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</row>
    <row r="48" spans="1:126" ht="12.75">
      <c r="A48" s="2"/>
      <c r="B48" s="52" t="s">
        <v>34</v>
      </c>
      <c r="C48" s="1"/>
      <c r="D48" s="2"/>
      <c r="E48" s="5"/>
      <c r="F48" s="4"/>
      <c r="G48" s="2"/>
      <c r="H48" s="2"/>
      <c r="I48" s="2"/>
      <c r="J48" s="4"/>
      <c r="K48" s="4"/>
      <c r="L48" s="4"/>
      <c r="M48" s="4"/>
      <c r="N48" s="4"/>
      <c r="O48" s="4"/>
      <c r="P48" s="31"/>
      <c r="Q48" s="31"/>
      <c r="R48" s="31"/>
      <c r="S48" s="4"/>
      <c r="T48" s="4"/>
      <c r="U48" s="4"/>
      <c r="V48" s="4"/>
      <c r="W48" s="4"/>
      <c r="X48" s="44">
        <f>SUM(X46:X47)</f>
        <v>0.5</v>
      </c>
      <c r="Y48" s="45">
        <f>SUM(Y46:Y47)</f>
        <v>197336.83487500003</v>
      </c>
      <c r="Z48" s="46">
        <f>SUM(Z46:Z47)</f>
        <v>0</v>
      </c>
      <c r="AA48" s="47">
        <f>SUM(AA46:AA47)</f>
        <v>0</v>
      </c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</row>
    <row r="49" spans="1:126" ht="12" customHeight="1">
      <c r="A49" s="2"/>
      <c r="B49" s="48"/>
      <c r="C49" s="3"/>
      <c r="D49" s="2"/>
      <c r="E49" s="2"/>
      <c r="F49" s="1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49"/>
      <c r="Y49" s="47"/>
      <c r="Z49" s="47"/>
      <c r="AA49" s="4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</row>
    <row r="50" spans="1:126" ht="12.75" hidden="1">
      <c r="A50" s="2"/>
      <c r="B50" s="3"/>
      <c r="C50" s="3"/>
      <c r="D50" s="2"/>
      <c r="E50" s="2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8"/>
      <c r="Y50" s="5"/>
      <c r="Z50" s="5"/>
      <c r="AA50" s="5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</row>
    <row r="51" spans="1:126" ht="15.75">
      <c r="A51" s="2"/>
      <c r="B51" s="3"/>
      <c r="C51" s="3"/>
      <c r="D51" s="2"/>
      <c r="E51" s="2"/>
      <c r="F51" s="10"/>
      <c r="G51" s="95" t="s">
        <v>135</v>
      </c>
      <c r="H51" s="95"/>
      <c r="I51" s="95"/>
      <c r="J51" s="95"/>
      <c r="K51" s="95"/>
      <c r="L51" s="96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7"/>
      <c r="X51" s="8"/>
      <c r="Y51" s="5"/>
      <c r="Z51" s="5"/>
      <c r="AA51" s="5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</row>
    <row r="52" spans="1:126" ht="12.75">
      <c r="A52" s="2"/>
      <c r="B52" s="3"/>
      <c r="C52" s="3"/>
      <c r="D52" s="2"/>
      <c r="E52" s="2"/>
      <c r="F52" s="1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8"/>
      <c r="Y52" s="5"/>
      <c r="Z52" s="5"/>
      <c r="AA52" s="5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</row>
    <row r="53" spans="1:126" ht="12.75">
      <c r="A53" s="2">
        <v>1</v>
      </c>
      <c r="B53" s="94" t="s">
        <v>136</v>
      </c>
      <c r="C53" s="1"/>
      <c r="D53" s="2" t="s">
        <v>104</v>
      </c>
      <c r="E53" s="2">
        <v>20</v>
      </c>
      <c r="F53" s="4"/>
      <c r="G53" s="2">
        <v>17697</v>
      </c>
      <c r="H53" s="5">
        <v>4.7</v>
      </c>
      <c r="I53" s="2">
        <v>3.42</v>
      </c>
      <c r="J53" s="4">
        <f>G53*H53*I53</f>
        <v>284461.57800000004</v>
      </c>
      <c r="K53" s="4">
        <v>25</v>
      </c>
      <c r="L53" s="4">
        <f>G53*H53*I53*K53/100</f>
        <v>71115.39450000001</v>
      </c>
      <c r="M53" s="4">
        <v>5</v>
      </c>
      <c r="N53" s="4"/>
      <c r="O53" s="4">
        <v>10</v>
      </c>
      <c r="P53" s="4">
        <f>L53*M53*O53/100</f>
        <v>35557.697250000005</v>
      </c>
      <c r="Q53" s="4">
        <v>20</v>
      </c>
      <c r="R53" s="4">
        <v>3539</v>
      </c>
      <c r="S53" s="4"/>
      <c r="T53" s="4"/>
      <c r="U53" s="4"/>
      <c r="V53" s="7"/>
      <c r="W53" s="4">
        <f>J53+L53+N53+P53+R53+T53+V53</f>
        <v>394673.66975000006</v>
      </c>
      <c r="X53" s="57">
        <v>0.25</v>
      </c>
      <c r="Y53" s="4">
        <f>W53*X53</f>
        <v>98668.41743750001</v>
      </c>
      <c r="Z53" s="38"/>
      <c r="AA53" s="5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</row>
    <row r="54" spans="1:126" ht="12.75">
      <c r="A54" s="2"/>
      <c r="B54" s="3"/>
      <c r="C54" s="3"/>
      <c r="D54" s="2"/>
      <c r="E54" s="2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8"/>
      <c r="Y54" s="5"/>
      <c r="Z54" s="5"/>
      <c r="AA54" s="5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</row>
    <row r="55" spans="1:126" ht="15.75">
      <c r="A55" s="2"/>
      <c r="B55" s="48" t="s">
        <v>39</v>
      </c>
      <c r="C55" s="3"/>
      <c r="D55" s="2"/>
      <c r="E55" s="2"/>
      <c r="F55" s="10"/>
      <c r="G55" s="93"/>
      <c r="H55" s="93"/>
      <c r="I55" s="93"/>
      <c r="J55" s="93"/>
      <c r="K55" s="93"/>
      <c r="L55" s="93"/>
      <c r="M55" s="17"/>
      <c r="N55" s="7"/>
      <c r="O55" s="7"/>
      <c r="P55" s="7"/>
      <c r="Q55" s="7"/>
      <c r="R55" s="7"/>
      <c r="S55" s="7"/>
      <c r="T55" s="7"/>
      <c r="U55" s="7"/>
      <c r="V55" s="7"/>
      <c r="W55" s="7"/>
      <c r="X55" s="49">
        <v>6</v>
      </c>
      <c r="Y55" s="47">
        <f>Y20+Y26+Y31+Y35+Y40+Y43+Y48+Y53</f>
        <v>2522272.88695</v>
      </c>
      <c r="Z55" s="47">
        <v>2</v>
      </c>
      <c r="AA55" s="47">
        <f>AA20+AA26+AA35+AD53</f>
        <v>705356</v>
      </c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</row>
    <row r="56" spans="1:126" ht="12.75">
      <c r="A56" s="2"/>
      <c r="B56" s="3"/>
      <c r="C56" s="3"/>
      <c r="D56" s="2"/>
      <c r="E56" s="2"/>
      <c r="F56" s="1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8"/>
      <c r="Y56" s="5"/>
      <c r="Z56" s="5"/>
      <c r="AA56" s="5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</row>
    <row r="57" spans="1:126" ht="12.75">
      <c r="A57" s="2"/>
      <c r="B57" s="3"/>
      <c r="C57" s="3"/>
      <c r="D57" s="2"/>
      <c r="E57" s="2"/>
      <c r="F57" s="1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8"/>
      <c r="Y57" s="5"/>
      <c r="Z57" s="5"/>
      <c r="AA57" s="5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</row>
    <row r="58" spans="1:126" ht="12.75">
      <c r="A58" s="2"/>
      <c r="B58" s="3"/>
      <c r="C58" s="3"/>
      <c r="D58" s="2"/>
      <c r="E58" s="2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8"/>
      <c r="Y58" s="5"/>
      <c r="Z58" s="5"/>
      <c r="AA58" s="5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</row>
    <row r="59" spans="1:126" ht="12.75">
      <c r="A59" s="2"/>
      <c r="B59" s="3"/>
      <c r="C59" s="3"/>
      <c r="D59" s="2"/>
      <c r="E59" s="2"/>
      <c r="F59" s="10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8"/>
      <c r="Y59" s="5"/>
      <c r="Z59" s="5"/>
      <c r="AA59" s="5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</row>
    <row r="60" spans="1:126" ht="12.75">
      <c r="A60" s="2"/>
      <c r="B60" s="3"/>
      <c r="C60" s="3"/>
      <c r="D60" s="2"/>
      <c r="E60" s="2"/>
      <c r="F60" s="10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8"/>
      <c r="Y60" s="5"/>
      <c r="Z60" s="5"/>
      <c r="AA60" s="5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</row>
    <row r="61" spans="1:126" ht="12.75">
      <c r="A61" s="2"/>
      <c r="B61" s="3"/>
      <c r="C61" s="3"/>
      <c r="D61" s="2"/>
      <c r="E61" s="2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8"/>
      <c r="Y61" s="5"/>
      <c r="Z61" s="5"/>
      <c r="AA61" s="5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</row>
    <row r="62" spans="1:126" ht="12.75">
      <c r="A62" s="2"/>
      <c r="B62" s="3"/>
      <c r="C62" s="3"/>
      <c r="D62" s="2"/>
      <c r="E62" s="2"/>
      <c r="F62" s="1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8"/>
      <c r="Y62" s="5"/>
      <c r="Z62" s="5"/>
      <c r="AA62" s="5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</row>
    <row r="63" spans="1:126" ht="12.75">
      <c r="A63" s="2"/>
      <c r="B63" s="3"/>
      <c r="C63" s="3"/>
      <c r="D63" s="2"/>
      <c r="E63" s="2"/>
      <c r="F63" s="10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8"/>
      <c r="Y63" s="5"/>
      <c r="Z63" s="5"/>
      <c r="AA63" s="5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</row>
    <row r="64" spans="1:126" ht="12.75">
      <c r="A64" s="2"/>
      <c r="B64" s="3"/>
      <c r="C64" s="3"/>
      <c r="D64" s="2"/>
      <c r="E64" s="2"/>
      <c r="F64" s="1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8"/>
      <c r="Y64" s="5"/>
      <c r="Z64" s="5"/>
      <c r="AA64" s="5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</row>
    <row r="65" spans="1:126" ht="12.75">
      <c r="A65" s="2"/>
      <c r="B65" s="3"/>
      <c r="C65" s="3"/>
      <c r="D65" s="2"/>
      <c r="E65" s="2"/>
      <c r="F65" s="10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8"/>
      <c r="Y65" s="5"/>
      <c r="Z65" s="5"/>
      <c r="AA65" s="5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</row>
    <row r="66" spans="1:126" ht="12.75">
      <c r="A66" s="2"/>
      <c r="B66" s="3"/>
      <c r="C66" s="3"/>
      <c r="D66" s="2"/>
      <c r="E66" s="2"/>
      <c r="F66" s="10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8"/>
      <c r="Y66" s="5"/>
      <c r="Z66" s="5"/>
      <c r="AA66" s="5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</row>
    <row r="67" spans="1:126" ht="12.75">
      <c r="A67" s="2"/>
      <c r="B67" s="3"/>
      <c r="C67" s="3"/>
      <c r="D67" s="2"/>
      <c r="E67" s="2"/>
      <c r="F67" s="10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8"/>
      <c r="Y67" s="5"/>
      <c r="Z67" s="5"/>
      <c r="AA67" s="5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</row>
    <row r="68" spans="1:126" ht="12.75">
      <c r="A68" s="2"/>
      <c r="B68" s="3"/>
      <c r="C68" s="3"/>
      <c r="D68" s="2"/>
      <c r="E68" s="2"/>
      <c r="F68" s="10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8"/>
      <c r="Y68" s="5"/>
      <c r="Z68" s="5"/>
      <c r="AA68" s="5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</row>
    <row r="69" spans="1:126" ht="12.75">
      <c r="A69" s="2"/>
      <c r="B69" s="3"/>
      <c r="C69" s="3"/>
      <c r="D69" s="2"/>
      <c r="E69" s="2"/>
      <c r="F69" s="10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8"/>
      <c r="Y69" s="5"/>
      <c r="Z69" s="5"/>
      <c r="AA69" s="5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</row>
    <row r="70" spans="1:126" ht="12.75">
      <c r="A70" s="2"/>
      <c r="B70" s="3"/>
      <c r="C70" s="3"/>
      <c r="D70" s="2"/>
      <c r="E70" s="2"/>
      <c r="F70" s="10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8"/>
      <c r="Y70" s="5"/>
      <c r="Z70" s="5"/>
      <c r="AA70" s="5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</row>
    <row r="71" spans="1:126" ht="12.75">
      <c r="A71" s="2"/>
      <c r="B71" s="3"/>
      <c r="C71" s="3"/>
      <c r="D71" s="2"/>
      <c r="E71" s="2"/>
      <c r="F71" s="10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8"/>
      <c r="Y71" s="5"/>
      <c r="Z71" s="5"/>
      <c r="AA71" s="5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</row>
    <row r="72" spans="1:126" ht="12.75">
      <c r="A72" s="2"/>
      <c r="B72" s="3"/>
      <c r="C72" s="3"/>
      <c r="D72" s="2"/>
      <c r="E72" s="2"/>
      <c r="F72" s="10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8"/>
      <c r="Y72" s="5"/>
      <c r="Z72" s="5"/>
      <c r="AA72" s="5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</row>
    <row r="73" spans="1:126" ht="12.75">
      <c r="A73" s="2"/>
      <c r="B73" s="3"/>
      <c r="C73" s="3"/>
      <c r="D73" s="2"/>
      <c r="E73" s="2"/>
      <c r="F73" s="10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8"/>
      <c r="Y73" s="5"/>
      <c r="Z73" s="5"/>
      <c r="AA73" s="5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</row>
    <row r="74" spans="1:126" ht="12.75">
      <c r="A74" s="2"/>
      <c r="B74" s="3"/>
      <c r="C74" s="3"/>
      <c r="D74" s="2"/>
      <c r="E74" s="2"/>
      <c r="F74" s="10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8"/>
      <c r="Y74" s="5"/>
      <c r="Z74" s="5"/>
      <c r="AA74" s="5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</row>
    <row r="75" spans="1:126" ht="12.75">
      <c r="A75" s="2"/>
      <c r="B75" s="3"/>
      <c r="C75" s="3"/>
      <c r="D75" s="2"/>
      <c r="E75" s="2"/>
      <c r="F75" s="10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8"/>
      <c r="Y75" s="5"/>
      <c r="Z75" s="5"/>
      <c r="AA75" s="5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</row>
    <row r="76" spans="1:126" ht="12.75">
      <c r="A76" s="2"/>
      <c r="B76" s="3"/>
      <c r="C76" s="3"/>
      <c r="D76" s="2"/>
      <c r="E76" s="2"/>
      <c r="F76" s="10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8"/>
      <c r="Y76" s="5"/>
      <c r="Z76" s="5"/>
      <c r="AA76" s="5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</row>
    <row r="77" spans="1:126" ht="12.75">
      <c r="A77" s="2"/>
      <c r="B77" s="3"/>
      <c r="C77" s="3"/>
      <c r="D77" s="2"/>
      <c r="E77" s="2"/>
      <c r="F77" s="10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8"/>
      <c r="Y77" s="5"/>
      <c r="Z77" s="5"/>
      <c r="AA77" s="5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</row>
    <row r="78" spans="1:126" ht="12.75">
      <c r="A78" s="2"/>
      <c r="B78" s="3"/>
      <c r="C78" s="3"/>
      <c r="D78" s="2"/>
      <c r="E78" s="2"/>
      <c r="F78" s="10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8"/>
      <c r="Y78" s="5"/>
      <c r="Z78" s="5"/>
      <c r="AA78" s="5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</row>
    <row r="79" spans="1:126" ht="12.75">
      <c r="A79" s="2"/>
      <c r="B79" s="3"/>
      <c r="C79" s="3"/>
      <c r="D79" s="2"/>
      <c r="E79" s="2"/>
      <c r="F79" s="10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8"/>
      <c r="Y79" s="5"/>
      <c r="Z79" s="5"/>
      <c r="AA79" s="5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</row>
    <row r="80" spans="1:126" ht="12.75">
      <c r="A80" s="2"/>
      <c r="B80" s="3"/>
      <c r="C80" s="3"/>
      <c r="D80" s="2"/>
      <c r="E80" s="2"/>
      <c r="F80" s="10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8"/>
      <c r="Y80" s="5"/>
      <c r="Z80" s="5"/>
      <c r="AA80" s="5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</row>
    <row r="81" spans="1:126" ht="12.75">
      <c r="A81" s="2"/>
      <c r="B81" s="3"/>
      <c r="C81" s="3"/>
      <c r="D81" s="2"/>
      <c r="E81" s="2"/>
      <c r="F81" s="10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8"/>
      <c r="Y81" s="5"/>
      <c r="Z81" s="5"/>
      <c r="AA81" s="5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</row>
    <row r="82" spans="1:126" ht="12.75">
      <c r="A82" s="2"/>
      <c r="B82" s="3"/>
      <c r="C82" s="3"/>
      <c r="D82" s="2"/>
      <c r="E82" s="2"/>
      <c r="F82" s="10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8"/>
      <c r="Y82" s="5"/>
      <c r="Z82" s="5"/>
      <c r="AA82" s="5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</row>
    <row r="83" spans="1:126" ht="12.75">
      <c r="A83" s="2"/>
      <c r="B83" s="3"/>
      <c r="C83" s="3"/>
      <c r="D83" s="2"/>
      <c r="E83" s="2"/>
      <c r="F83" s="10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8"/>
      <c r="Y83" s="5"/>
      <c r="Z83" s="5"/>
      <c r="AA83" s="5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</row>
    <row r="84" spans="1:126" ht="12.75">
      <c r="A84" s="2"/>
      <c r="B84" s="3"/>
      <c r="C84" s="3"/>
      <c r="D84" s="2"/>
      <c r="E84" s="2"/>
      <c r="F84" s="10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8"/>
      <c r="Y84" s="5"/>
      <c r="Z84" s="5"/>
      <c r="AA84" s="5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</row>
    <row r="85" spans="1:126" ht="12.75">
      <c r="A85" s="2"/>
      <c r="B85" s="3"/>
      <c r="C85" s="3"/>
      <c r="D85" s="2"/>
      <c r="E85" s="2"/>
      <c r="F85" s="10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8"/>
      <c r="Y85" s="5"/>
      <c r="Z85" s="5"/>
      <c r="AA85" s="5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</row>
    <row r="86" spans="1:126" ht="12.75">
      <c r="A86" s="2"/>
      <c r="B86" s="3"/>
      <c r="C86" s="3"/>
      <c r="D86" s="2"/>
      <c r="E86" s="2"/>
      <c r="F86" s="10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8"/>
      <c r="Y86" s="5"/>
      <c r="Z86" s="5"/>
      <c r="AA86" s="5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</row>
    <row r="87" spans="1:126" ht="12.75">
      <c r="A87" s="2"/>
      <c r="B87" s="3"/>
      <c r="C87" s="3"/>
      <c r="D87" s="2"/>
      <c r="E87" s="2"/>
      <c r="F87" s="10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8"/>
      <c r="Y87" s="5"/>
      <c r="Z87" s="5"/>
      <c r="AA87" s="5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</row>
    <row r="88" spans="1:126" ht="12.75">
      <c r="A88" s="2"/>
      <c r="B88" s="3"/>
      <c r="C88" s="3"/>
      <c r="D88" s="2"/>
      <c r="E88" s="2"/>
      <c r="F88" s="10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8"/>
      <c r="Y88" s="5"/>
      <c r="Z88" s="5"/>
      <c r="AA88" s="5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</row>
    <row r="89" spans="1:126" ht="12.75">
      <c r="A89" s="2"/>
      <c r="B89" s="3"/>
      <c r="C89" s="3"/>
      <c r="D89" s="2"/>
      <c r="E89" s="2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8"/>
      <c r="Y89" s="5"/>
      <c r="Z89" s="5"/>
      <c r="AA89" s="5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</row>
    <row r="90" spans="1:126" ht="12.75">
      <c r="A90" s="2"/>
      <c r="B90" s="3"/>
      <c r="C90" s="3"/>
      <c r="D90" s="2"/>
      <c r="E90" s="2"/>
      <c r="F90" s="10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8"/>
      <c r="Y90" s="5"/>
      <c r="Z90" s="5"/>
      <c r="AA90" s="5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</row>
    <row r="91" spans="1:126" ht="12.75">
      <c r="A91" s="2"/>
      <c r="B91" s="3"/>
      <c r="C91" s="3"/>
      <c r="D91" s="2"/>
      <c r="E91" s="2"/>
      <c r="F91" s="10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8"/>
      <c r="Y91" s="5"/>
      <c r="Z91" s="5"/>
      <c r="AA91" s="5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</row>
    <row r="92" spans="1:126" ht="12.75">
      <c r="A92" s="2"/>
      <c r="B92" s="3"/>
      <c r="C92" s="3"/>
      <c r="D92" s="2"/>
      <c r="E92" s="2"/>
      <c r="F92" s="10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8"/>
      <c r="Y92" s="5"/>
      <c r="Z92" s="5"/>
      <c r="AA92" s="5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</row>
    <row r="93" spans="1:126" ht="12.75">
      <c r="A93" s="2"/>
      <c r="B93" s="3"/>
      <c r="C93" s="3"/>
      <c r="D93" s="2"/>
      <c r="E93" s="2"/>
      <c r="F93" s="10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8"/>
      <c r="Y93" s="5"/>
      <c r="Z93" s="5"/>
      <c r="AA93" s="5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</row>
    <row r="94" spans="1:126" ht="12.75">
      <c r="A94" s="2"/>
      <c r="B94" s="3"/>
      <c r="C94" s="3"/>
      <c r="D94" s="2"/>
      <c r="E94" s="2"/>
      <c r="F94" s="10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8"/>
      <c r="Y94" s="5"/>
      <c r="Z94" s="5"/>
      <c r="AA94" s="5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</row>
    <row r="95" spans="1:126" ht="12.75">
      <c r="A95" s="2"/>
      <c r="B95" s="3"/>
      <c r="C95" s="3"/>
      <c r="D95" s="2"/>
      <c r="E95" s="2"/>
      <c r="F95" s="10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8"/>
      <c r="Y95" s="5"/>
      <c r="Z95" s="5"/>
      <c r="AA95" s="5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</row>
    <row r="96" spans="1:126" ht="12.75">
      <c r="A96" s="2"/>
      <c r="B96" s="3"/>
      <c r="C96" s="3"/>
      <c r="D96" s="2"/>
      <c r="E96" s="2"/>
      <c r="F96" s="10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8"/>
      <c r="Y96" s="5"/>
      <c r="Z96" s="5"/>
      <c r="AA96" s="5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</row>
    <row r="97" spans="1:126" ht="12.75">
      <c r="A97" s="2"/>
      <c r="B97" s="3"/>
      <c r="C97" s="3"/>
      <c r="D97" s="2"/>
      <c r="E97" s="2"/>
      <c r="F97" s="10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8"/>
      <c r="Y97" s="5"/>
      <c r="Z97" s="5"/>
      <c r="AA97" s="5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</row>
    <row r="98" spans="1:126" ht="12.75">
      <c r="A98" s="2"/>
      <c r="B98" s="3"/>
      <c r="C98" s="3"/>
      <c r="D98" s="2"/>
      <c r="E98" s="2"/>
      <c r="F98" s="10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8"/>
      <c r="Y98" s="5"/>
      <c r="Z98" s="5"/>
      <c r="AA98" s="5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</row>
    <row r="99" spans="1:126" ht="12.75">
      <c r="A99" s="2"/>
      <c r="B99" s="3"/>
      <c r="C99" s="3"/>
      <c r="D99" s="2"/>
      <c r="E99" s="2"/>
      <c r="F99" s="10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8"/>
      <c r="Y99" s="5"/>
      <c r="Z99" s="5"/>
      <c r="AA99" s="5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</row>
    <row r="100" spans="1:126" ht="12.75">
      <c r="A100" s="2"/>
      <c r="B100" s="3"/>
      <c r="C100" s="3"/>
      <c r="D100" s="2"/>
      <c r="E100" s="2"/>
      <c r="F100" s="10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8"/>
      <c r="Y100" s="5"/>
      <c r="Z100" s="5"/>
      <c r="AA100" s="5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</row>
    <row r="101" spans="1:126" ht="12.75">
      <c r="A101" s="2"/>
      <c r="B101" s="3"/>
      <c r="C101" s="3"/>
      <c r="D101" s="2"/>
      <c r="E101" s="2"/>
      <c r="F101" s="10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8"/>
      <c r="Y101" s="5"/>
      <c r="Z101" s="5"/>
      <c r="AA101" s="5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</row>
    <row r="102" spans="1:126" ht="12.75">
      <c r="A102" s="2"/>
      <c r="B102" s="3"/>
      <c r="C102" s="3"/>
      <c r="D102" s="2"/>
      <c r="E102" s="2"/>
      <c r="F102" s="10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8"/>
      <c r="Y102" s="5"/>
      <c r="Z102" s="5"/>
      <c r="AA102" s="5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</row>
    <row r="103" spans="1:126" ht="12.75">
      <c r="A103" s="2"/>
      <c r="B103" s="3"/>
      <c r="C103" s="3"/>
      <c r="D103" s="2"/>
      <c r="E103" s="2"/>
      <c r="F103" s="10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8"/>
      <c r="Y103" s="5"/>
      <c r="Z103" s="5"/>
      <c r="AA103" s="5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</row>
    <row r="104" spans="1:126" ht="12.75">
      <c r="A104" s="2"/>
      <c r="B104" s="3"/>
      <c r="C104" s="3"/>
      <c r="D104" s="2"/>
      <c r="E104" s="2"/>
      <c r="F104" s="10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8"/>
      <c r="Y104" s="5"/>
      <c r="Z104" s="5"/>
      <c r="AA104" s="5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</row>
    <row r="105" spans="1:126" ht="12.75">
      <c r="A105" s="2"/>
      <c r="B105" s="3"/>
      <c r="C105" s="3"/>
      <c r="D105" s="2"/>
      <c r="E105" s="2"/>
      <c r="F105" s="10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8"/>
      <c r="Y105" s="5"/>
      <c r="Z105" s="5"/>
      <c r="AA105" s="5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</row>
    <row r="106" spans="1:126" ht="12.75">
      <c r="A106" s="2"/>
      <c r="B106" s="3"/>
      <c r="C106" s="3"/>
      <c r="D106" s="2"/>
      <c r="E106" s="2"/>
      <c r="F106" s="10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8"/>
      <c r="Y106" s="5"/>
      <c r="Z106" s="5"/>
      <c r="AA106" s="5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</row>
    <row r="107" spans="1:126" ht="12.75">
      <c r="A107" s="2"/>
      <c r="B107" s="3"/>
      <c r="C107" s="3"/>
      <c r="D107" s="2"/>
      <c r="E107" s="2"/>
      <c r="F107" s="10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8"/>
      <c r="Y107" s="5"/>
      <c r="Z107" s="5"/>
      <c r="AA107" s="5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</row>
    <row r="108" spans="1:126" ht="12.75">
      <c r="A108" s="2"/>
      <c r="B108" s="3"/>
      <c r="C108" s="3"/>
      <c r="D108" s="2"/>
      <c r="E108" s="2"/>
      <c r="F108" s="10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8"/>
      <c r="Y108" s="5"/>
      <c r="Z108" s="5"/>
      <c r="AA108" s="5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</row>
    <row r="109" spans="1:126" ht="12.75">
      <c r="A109" s="2"/>
      <c r="B109" s="3"/>
      <c r="C109" s="3"/>
      <c r="D109" s="2"/>
      <c r="E109" s="2"/>
      <c r="F109" s="10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8"/>
      <c r="Y109" s="5"/>
      <c r="Z109" s="5"/>
      <c r="AA109" s="5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</row>
    <row r="110" spans="1:126" ht="12.75">
      <c r="A110" s="2"/>
      <c r="B110" s="3"/>
      <c r="C110" s="3"/>
      <c r="D110" s="2"/>
      <c r="E110" s="2"/>
      <c r="F110" s="10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8"/>
      <c r="Y110" s="5"/>
      <c r="Z110" s="5"/>
      <c r="AA110" s="5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</row>
    <row r="111" spans="1:126" ht="12.75">
      <c r="A111" s="2"/>
      <c r="B111" s="3"/>
      <c r="C111" s="3"/>
      <c r="D111" s="2"/>
      <c r="E111" s="2"/>
      <c r="F111" s="10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8"/>
      <c r="Y111" s="5"/>
      <c r="Z111" s="5"/>
      <c r="AA111" s="5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</row>
    <row r="112" spans="1:126" ht="12.75">
      <c r="A112" s="2"/>
      <c r="B112" s="3"/>
      <c r="C112" s="3"/>
      <c r="D112" s="2"/>
      <c r="E112" s="2"/>
      <c r="F112" s="10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8"/>
      <c r="Y112" s="5"/>
      <c r="Z112" s="5"/>
      <c r="AA112" s="5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</row>
    <row r="113" spans="1:126" ht="12.75">
      <c r="A113" s="2"/>
      <c r="B113" s="3"/>
      <c r="C113" s="3"/>
      <c r="D113" s="2"/>
      <c r="E113" s="2"/>
      <c r="F113" s="10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8"/>
      <c r="Y113" s="5"/>
      <c r="Z113" s="5"/>
      <c r="AA113" s="5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</row>
    <row r="114" spans="1:126" ht="12.75">
      <c r="A114" s="2"/>
      <c r="B114" s="3"/>
      <c r="C114" s="3"/>
      <c r="D114" s="2"/>
      <c r="E114" s="2"/>
      <c r="F114" s="10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8"/>
      <c r="Y114" s="5"/>
      <c r="Z114" s="5"/>
      <c r="AA114" s="5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</row>
    <row r="115" spans="1:126" ht="12.75">
      <c r="A115" s="2"/>
      <c r="B115" s="3"/>
      <c r="C115" s="3"/>
      <c r="D115" s="2"/>
      <c r="E115" s="2"/>
      <c r="F115" s="10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8"/>
      <c r="Y115" s="5"/>
      <c r="Z115" s="5"/>
      <c r="AA115" s="5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</row>
    <row r="116" spans="1:126" ht="12.75">
      <c r="A116" s="2"/>
      <c r="B116" s="3"/>
      <c r="C116" s="3"/>
      <c r="D116" s="2"/>
      <c r="E116" s="2"/>
      <c r="F116" s="10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8"/>
      <c r="Y116" s="5"/>
      <c r="Z116" s="5"/>
      <c r="AA116" s="5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</row>
    <row r="117" spans="1:126" ht="12.75">
      <c r="A117" s="2"/>
      <c r="B117" s="3"/>
      <c r="C117" s="3"/>
      <c r="D117" s="2"/>
      <c r="E117" s="2"/>
      <c r="F117" s="10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8"/>
      <c r="Y117" s="5"/>
      <c r="Z117" s="5"/>
      <c r="AA117" s="5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</row>
    <row r="118" spans="1:126" ht="12.75">
      <c r="A118" s="2"/>
      <c r="B118" s="3"/>
      <c r="C118" s="3"/>
      <c r="D118" s="2"/>
      <c r="E118" s="2"/>
      <c r="F118" s="10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8"/>
      <c r="Y118" s="5"/>
      <c r="Z118" s="5"/>
      <c r="AA118" s="5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</row>
    <row r="119" spans="1:126" ht="12.75">
      <c r="A119" s="2"/>
      <c r="B119" s="3"/>
      <c r="C119" s="3"/>
      <c r="D119" s="2"/>
      <c r="E119" s="2"/>
      <c r="F119" s="10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8"/>
      <c r="Y119" s="5"/>
      <c r="Z119" s="5"/>
      <c r="AA119" s="5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</row>
    <row r="120" spans="1:126" ht="12.75">
      <c r="A120" s="2"/>
      <c r="B120" s="3"/>
      <c r="C120" s="3"/>
      <c r="D120" s="2"/>
      <c r="E120" s="2"/>
      <c r="F120" s="10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8"/>
      <c r="Y120" s="5"/>
      <c r="Z120" s="5"/>
      <c r="AA120" s="5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</row>
    <row r="121" spans="1:126" ht="12.75">
      <c r="A121" s="2"/>
      <c r="B121" s="3"/>
      <c r="C121" s="3"/>
      <c r="D121" s="2"/>
      <c r="E121" s="2"/>
      <c r="F121" s="10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8"/>
      <c r="Y121" s="5"/>
      <c r="Z121" s="5"/>
      <c r="AA121" s="5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</row>
    <row r="122" spans="1:126" ht="12.75">
      <c r="A122" s="2"/>
      <c r="B122" s="3"/>
      <c r="C122" s="3"/>
      <c r="D122" s="2"/>
      <c r="E122" s="2"/>
      <c r="F122" s="10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8"/>
      <c r="Y122" s="5"/>
      <c r="Z122" s="5"/>
      <c r="AA122" s="5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</row>
    <row r="123" spans="1:126" ht="12.75">
      <c r="A123" s="2"/>
      <c r="B123" s="3"/>
      <c r="C123" s="3"/>
      <c r="D123" s="2"/>
      <c r="E123" s="2"/>
      <c r="F123" s="10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8"/>
      <c r="Y123" s="5"/>
      <c r="Z123" s="5"/>
      <c r="AA123" s="5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</row>
    <row r="124" spans="1:126" ht="12.75">
      <c r="A124" s="2"/>
      <c r="B124" s="3"/>
      <c r="C124" s="3"/>
      <c r="D124" s="2"/>
      <c r="E124" s="2"/>
      <c r="F124" s="10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8"/>
      <c r="Y124" s="5"/>
      <c r="Z124" s="5"/>
      <c r="AA124" s="5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</row>
    <row r="125" spans="1:5" ht="12.75">
      <c r="A125" s="11"/>
      <c r="B125" s="12"/>
      <c r="C125" s="12"/>
      <c r="D125" s="11"/>
      <c r="E125" s="2"/>
    </row>
    <row r="126" spans="1:5" ht="12.75">
      <c r="A126" s="11"/>
      <c r="B126" s="12"/>
      <c r="C126" s="12"/>
      <c r="D126" s="11"/>
      <c r="E126" s="2"/>
    </row>
    <row r="127" spans="1:5" ht="12.75">
      <c r="A127" s="11"/>
      <c r="B127" s="12"/>
      <c r="C127" s="12"/>
      <c r="D127" s="11"/>
      <c r="E127" s="2"/>
    </row>
    <row r="128" spans="1:5" ht="12.75">
      <c r="A128" s="11"/>
      <c r="B128" s="12"/>
      <c r="C128" s="12"/>
      <c r="D128" s="11"/>
      <c r="E128" s="2"/>
    </row>
    <row r="129" spans="1:5" ht="12.75">
      <c r="A129" s="11"/>
      <c r="B129" s="12"/>
      <c r="C129" s="12"/>
      <c r="D129" s="11"/>
      <c r="E129" s="2"/>
    </row>
    <row r="130" spans="1:5" ht="12.75">
      <c r="A130" s="11"/>
      <c r="B130" s="12"/>
      <c r="C130" s="12"/>
      <c r="D130" s="11"/>
      <c r="E130" s="2"/>
    </row>
    <row r="131" spans="1:5" ht="12.75">
      <c r="A131" s="11"/>
      <c r="B131" s="12"/>
      <c r="C131" s="12"/>
      <c r="D131" s="11"/>
      <c r="E131" s="2"/>
    </row>
    <row r="132" spans="1:5" ht="12.75">
      <c r="A132" s="11"/>
      <c r="B132" s="12"/>
      <c r="C132" s="12"/>
      <c r="D132" s="11"/>
      <c r="E132" s="2"/>
    </row>
    <row r="133" spans="1:5" ht="12.75">
      <c r="A133" s="11"/>
      <c r="B133" s="12"/>
      <c r="C133" s="12"/>
      <c r="D133" s="11"/>
      <c r="E133" s="2"/>
    </row>
    <row r="134" spans="1:5" ht="12.75">
      <c r="A134" s="11"/>
      <c r="B134" s="12"/>
      <c r="C134" s="12"/>
      <c r="D134" s="11"/>
      <c r="E134" s="2"/>
    </row>
    <row r="135" spans="1:5" ht="12.75">
      <c r="A135" s="11"/>
      <c r="B135" s="12"/>
      <c r="C135" s="12"/>
      <c r="D135" s="11"/>
      <c r="E135" s="2"/>
    </row>
    <row r="136" spans="1:5" ht="12.75">
      <c r="A136" s="11"/>
      <c r="B136" s="12"/>
      <c r="C136" s="12"/>
      <c r="D136" s="11"/>
      <c r="E136" s="2"/>
    </row>
    <row r="137" spans="1:5" ht="12.75">
      <c r="A137" s="11"/>
      <c r="B137" s="12"/>
      <c r="C137" s="12"/>
      <c r="D137" s="11"/>
      <c r="E137" s="2"/>
    </row>
    <row r="138" spans="1:5" ht="12.75">
      <c r="A138" s="11"/>
      <c r="B138" s="12"/>
      <c r="C138" s="12"/>
      <c r="D138" s="11"/>
      <c r="E138" s="2"/>
    </row>
    <row r="139" spans="1:5" ht="12.75">
      <c r="A139" s="11"/>
      <c r="B139" s="12"/>
      <c r="C139" s="12"/>
      <c r="D139" s="11"/>
      <c r="E139" s="2"/>
    </row>
    <row r="140" spans="1:5" ht="12.75">
      <c r="A140" s="11"/>
      <c r="B140" s="12"/>
      <c r="C140" s="12"/>
      <c r="D140" s="11"/>
      <c r="E140" s="2"/>
    </row>
    <row r="141" spans="1:5" ht="12.75">
      <c r="A141" s="11"/>
      <c r="B141" s="12"/>
      <c r="C141" s="12"/>
      <c r="D141" s="11"/>
      <c r="E141" s="2"/>
    </row>
    <row r="142" spans="1:5" ht="12.75">
      <c r="A142" s="11"/>
      <c r="B142" s="12"/>
      <c r="C142" s="12"/>
      <c r="D142" s="11"/>
      <c r="E142" s="2"/>
    </row>
    <row r="143" spans="1:5" ht="12.75">
      <c r="A143" s="11"/>
      <c r="B143" s="12"/>
      <c r="C143" s="12"/>
      <c r="D143" s="11"/>
      <c r="E143" s="2"/>
    </row>
    <row r="144" spans="1:5" ht="12.75">
      <c r="A144" s="11"/>
      <c r="B144" s="12"/>
      <c r="C144" s="12"/>
      <c r="D144" s="11"/>
      <c r="E144" s="2"/>
    </row>
    <row r="145" spans="1:5" ht="12.75">
      <c r="A145" s="11"/>
      <c r="B145" s="12"/>
      <c r="C145" s="12"/>
      <c r="D145" s="11"/>
      <c r="E145" s="2"/>
    </row>
    <row r="146" spans="1:5" ht="12.75">
      <c r="A146" s="11"/>
      <c r="B146" s="12"/>
      <c r="C146" s="12"/>
      <c r="D146" s="11"/>
      <c r="E146" s="2"/>
    </row>
    <row r="147" spans="1:5" ht="12.75">
      <c r="A147" s="11"/>
      <c r="B147" s="12"/>
      <c r="C147" s="12"/>
      <c r="D147" s="11"/>
      <c r="E147" s="2"/>
    </row>
    <row r="148" spans="1:5" ht="12.75">
      <c r="A148" s="11"/>
      <c r="B148" s="12"/>
      <c r="C148" s="12"/>
      <c r="D148" s="11"/>
      <c r="E148" s="2"/>
    </row>
    <row r="149" spans="1:5" ht="12.75">
      <c r="A149" s="11"/>
      <c r="B149" s="12"/>
      <c r="C149" s="12"/>
      <c r="D149" s="11"/>
      <c r="E149" s="2"/>
    </row>
    <row r="150" spans="1:5" ht="12.75">
      <c r="A150" s="11"/>
      <c r="B150" s="12"/>
      <c r="C150" s="12"/>
      <c r="D150" s="11"/>
      <c r="E150" s="2"/>
    </row>
    <row r="151" spans="1:5" ht="12.75">
      <c r="A151" s="11"/>
      <c r="B151" s="12"/>
      <c r="C151" s="12"/>
      <c r="D151" s="11"/>
      <c r="E151" s="2"/>
    </row>
    <row r="152" spans="1:5" ht="12.75">
      <c r="A152" s="11"/>
      <c r="B152" s="12"/>
      <c r="C152" s="12"/>
      <c r="D152" s="11"/>
      <c r="E152" s="2"/>
    </row>
    <row r="153" spans="1:5" ht="12.75">
      <c r="A153" s="11"/>
      <c r="B153" s="12"/>
      <c r="C153" s="12"/>
      <c r="D153" s="11"/>
      <c r="E153" s="2"/>
    </row>
    <row r="154" spans="1:5" ht="12.75">
      <c r="A154" s="11"/>
      <c r="B154" s="12"/>
      <c r="C154" s="12"/>
      <c r="D154" s="11"/>
      <c r="E154" s="2"/>
    </row>
    <row r="155" spans="1:5" ht="12.75">
      <c r="A155" s="11"/>
      <c r="B155" s="12"/>
      <c r="C155" s="12"/>
      <c r="D155" s="11"/>
      <c r="E155" s="2"/>
    </row>
    <row r="156" spans="1:5" ht="12.75">
      <c r="A156" s="11"/>
      <c r="B156" s="12"/>
      <c r="C156" s="12"/>
      <c r="D156" s="11"/>
      <c r="E156" s="2"/>
    </row>
    <row r="157" spans="1:5" ht="12.75">
      <c r="A157" s="11"/>
      <c r="B157" s="12"/>
      <c r="C157" s="12"/>
      <c r="D157" s="11"/>
      <c r="E157" s="2"/>
    </row>
    <row r="158" spans="1:5" ht="12.75">
      <c r="A158" s="11"/>
      <c r="B158" s="12"/>
      <c r="C158" s="12"/>
      <c r="D158" s="11"/>
      <c r="E158" s="12"/>
    </row>
    <row r="159" spans="1:5" ht="12.75">
      <c r="A159" s="11"/>
      <c r="B159" s="12"/>
      <c r="C159" s="12"/>
      <c r="D159" s="11"/>
      <c r="E159" s="12"/>
    </row>
    <row r="160" spans="1:5" ht="12.75">
      <c r="A160" s="11"/>
      <c r="B160" s="12"/>
      <c r="C160" s="12"/>
      <c r="D160" s="11"/>
      <c r="E160" s="12"/>
    </row>
    <row r="161" spans="1:5" ht="12.75">
      <c r="A161" s="11"/>
      <c r="B161" s="12"/>
      <c r="C161" s="12"/>
      <c r="D161" s="11"/>
      <c r="E161" s="12"/>
    </row>
    <row r="162" spans="1:5" ht="12.75">
      <c r="A162" s="11"/>
      <c r="B162" s="12"/>
      <c r="C162" s="12"/>
      <c r="D162" s="11"/>
      <c r="E162" s="12"/>
    </row>
    <row r="163" spans="1:5" ht="12.75">
      <c r="A163" s="11"/>
      <c r="B163" s="12"/>
      <c r="C163" s="12"/>
      <c r="D163" s="11"/>
      <c r="E163" s="12"/>
    </row>
    <row r="164" spans="1:5" ht="12.75">
      <c r="A164" s="11"/>
      <c r="B164" s="12"/>
      <c r="C164" s="12"/>
      <c r="D164" s="11"/>
      <c r="E164" s="12"/>
    </row>
    <row r="165" spans="1:5" ht="12.75">
      <c r="A165" s="11"/>
      <c r="B165" s="12"/>
      <c r="C165" s="12"/>
      <c r="D165" s="11"/>
      <c r="E165" s="12"/>
    </row>
    <row r="166" spans="1:5" ht="12.75">
      <c r="A166" s="11"/>
      <c r="B166" s="12"/>
      <c r="C166" s="12"/>
      <c r="D166" s="11"/>
      <c r="E166" s="12"/>
    </row>
    <row r="167" spans="1:5" ht="12.75">
      <c r="A167" s="11"/>
      <c r="B167" s="12"/>
      <c r="C167" s="12"/>
      <c r="D167" s="11"/>
      <c r="E167" s="12"/>
    </row>
  </sheetData>
  <sheetProtection/>
  <mergeCells count="35">
    <mergeCell ref="AA14:AA15"/>
    <mergeCell ref="J12:W12"/>
    <mergeCell ref="X12:X15"/>
    <mergeCell ref="Y12:Y15"/>
    <mergeCell ref="Z12:AA13"/>
    <mergeCell ref="J13:J15"/>
    <mergeCell ref="Q14:R14"/>
    <mergeCell ref="B21:W21"/>
    <mergeCell ref="U14:V14"/>
    <mergeCell ref="W14:W15"/>
    <mergeCell ref="Z14:Z15"/>
    <mergeCell ref="K13:W13"/>
    <mergeCell ref="H12:H15"/>
    <mergeCell ref="K14:L14"/>
    <mergeCell ref="M14:N14"/>
    <mergeCell ref="S14:T14"/>
    <mergeCell ref="B12:B15"/>
    <mergeCell ref="A12:A15"/>
    <mergeCell ref="C12:C15"/>
    <mergeCell ref="O14:P14"/>
    <mergeCell ref="D12:D15"/>
    <mergeCell ref="G12:G15"/>
    <mergeCell ref="E12:E15"/>
    <mergeCell ref="F12:F15"/>
    <mergeCell ref="I12:I15"/>
    <mergeCell ref="J9:Q9"/>
    <mergeCell ref="D27:X27"/>
    <mergeCell ref="X1:AA1"/>
    <mergeCell ref="X2:AA2"/>
    <mergeCell ref="X3:AA3"/>
    <mergeCell ref="X4:AA4"/>
    <mergeCell ref="X5:AA5"/>
    <mergeCell ref="X6:AA6"/>
    <mergeCell ref="A8:Y8"/>
    <mergeCell ref="J11:Q11"/>
  </mergeCells>
  <printOptions/>
  <pageMargins left="0" right="0" top="0.5905511811023623" bottom="0.1968503937007874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Мединформ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</dc:creator>
  <cp:keywords/>
  <dc:description/>
  <cp:lastModifiedBy>user</cp:lastModifiedBy>
  <cp:lastPrinted>2023-06-22T05:10:27Z</cp:lastPrinted>
  <dcterms:created xsi:type="dcterms:W3CDTF">2002-11-20T11:19:56Z</dcterms:created>
  <dcterms:modified xsi:type="dcterms:W3CDTF">2023-11-09T04:01:36Z</dcterms:modified>
  <cp:category/>
  <cp:version/>
  <cp:contentType/>
  <cp:contentStatus/>
</cp:coreProperties>
</file>